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34F6D271-4D84-4C66-8F83-4762754EEB47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Итоговые расценки ЦАО 2026" sheetId="5" r:id="rId1"/>
    <sheet name="ШАБЛОН" sheetId="2" r:id="rId2"/>
    <sheet name="Лист1" sheetId="4" r:id="rId3"/>
  </sheets>
  <definedNames>
    <definedName name="_xlnm._FilterDatabase" localSheetId="0" hidden="1">'Итоговые расценки ЦАО 2026'!$A$26:$L$26</definedName>
    <definedName name="_xlnm._FilterDatabase" localSheetId="1" hidden="1">ШАБЛОН!$A$26:$AM$590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89" i="5" l="1"/>
  <c r="H587" i="5"/>
  <c r="H586" i="5"/>
  <c r="H585" i="5"/>
  <c r="H583" i="5"/>
  <c r="H582" i="5"/>
  <c r="H581" i="5"/>
  <c r="H573" i="5"/>
  <c r="H567" i="5"/>
  <c r="H566" i="5"/>
  <c r="H565" i="5"/>
  <c r="H564" i="5"/>
  <c r="H563" i="5"/>
  <c r="H561" i="5"/>
  <c r="H560" i="5"/>
  <c r="H559" i="5"/>
  <c r="H558" i="5"/>
  <c r="H557" i="5"/>
  <c r="H556" i="5"/>
  <c r="H555" i="5"/>
  <c r="H554" i="5"/>
  <c r="H553" i="5"/>
  <c r="H552" i="5"/>
  <c r="H551" i="5"/>
  <c r="H550" i="5"/>
  <c r="H549" i="5"/>
  <c r="H548" i="5"/>
  <c r="H547" i="5"/>
  <c r="H546" i="5"/>
  <c r="H545" i="5"/>
  <c r="H544" i="5"/>
  <c r="H543" i="5"/>
  <c r="H542" i="5"/>
  <c r="H541" i="5"/>
  <c r="H540" i="5"/>
  <c r="H539" i="5"/>
  <c r="H538" i="5"/>
  <c r="H537" i="5"/>
  <c r="H536" i="5"/>
  <c r="H535" i="5"/>
  <c r="H534" i="5"/>
  <c r="H533" i="5"/>
  <c r="H532" i="5"/>
  <c r="H531" i="5"/>
  <c r="H530" i="5"/>
  <c r="H529" i="5"/>
  <c r="H528" i="5"/>
  <c r="H527" i="5"/>
  <c r="H526" i="5"/>
  <c r="H525" i="5"/>
  <c r="H524" i="5"/>
  <c r="H523" i="5"/>
  <c r="H522" i="5"/>
  <c r="H521" i="5"/>
  <c r="H520" i="5"/>
  <c r="H519" i="5"/>
  <c r="H518" i="5"/>
  <c r="H517" i="5"/>
  <c r="H516" i="5"/>
  <c r="H515" i="5"/>
  <c r="H514" i="5"/>
  <c r="H513" i="5"/>
  <c r="H512" i="5"/>
  <c r="H511" i="5"/>
  <c r="H503" i="5"/>
  <c r="H502" i="5"/>
  <c r="H501" i="5"/>
  <c r="H500" i="5"/>
  <c r="H485" i="5"/>
  <c r="H484" i="5"/>
  <c r="H483" i="5"/>
  <c r="H482" i="5"/>
  <c r="H481" i="5"/>
  <c r="H480" i="5"/>
  <c r="H479" i="5"/>
  <c r="H478" i="5"/>
  <c r="H477" i="5"/>
  <c r="H476" i="5"/>
  <c r="H475" i="5"/>
  <c r="H474" i="5"/>
  <c r="H473" i="5"/>
  <c r="H472" i="5"/>
  <c r="H471" i="5"/>
  <c r="H470" i="5"/>
  <c r="H469" i="5"/>
  <c r="H468" i="5"/>
  <c r="H467" i="5"/>
  <c r="H466" i="5"/>
  <c r="H465" i="5"/>
  <c r="H464" i="5"/>
  <c r="H463" i="5"/>
  <c r="H462" i="5"/>
  <c r="H461" i="5"/>
  <c r="H459" i="5"/>
  <c r="H458" i="5"/>
  <c r="H457" i="5"/>
  <c r="H456" i="5"/>
  <c r="H455" i="5"/>
  <c r="H454" i="5"/>
  <c r="H453" i="5"/>
  <c r="H452" i="5"/>
  <c r="H451" i="5"/>
  <c r="H450" i="5"/>
  <c r="H449" i="5"/>
  <c r="H448" i="5"/>
  <c r="H447" i="5"/>
  <c r="H446" i="5"/>
  <c r="H445" i="5"/>
  <c r="H444" i="5"/>
  <c r="H443" i="5"/>
  <c r="H441" i="5"/>
  <c r="H440" i="5"/>
  <c r="H439" i="5"/>
  <c r="H438" i="5"/>
  <c r="H437" i="5"/>
  <c r="H436" i="5"/>
  <c r="H435" i="5"/>
  <c r="H434" i="5"/>
  <c r="H433" i="5"/>
  <c r="H432" i="5"/>
  <c r="H431" i="5"/>
  <c r="H430" i="5"/>
  <c r="H429" i="5"/>
  <c r="H428" i="5"/>
  <c r="H427" i="5"/>
  <c r="H426" i="5"/>
  <c r="H425" i="5"/>
  <c r="H424" i="5"/>
  <c r="H423" i="5"/>
  <c r="H422" i="5"/>
  <c r="H421" i="5"/>
  <c r="H420" i="5"/>
  <c r="H417" i="5"/>
  <c r="H416" i="5"/>
  <c r="H415" i="5"/>
  <c r="H414" i="5"/>
  <c r="H413" i="5"/>
  <c r="H412" i="5"/>
  <c r="H411" i="5"/>
  <c r="H398" i="5"/>
  <c r="H397" i="5"/>
  <c r="H396" i="5"/>
  <c r="H395" i="5"/>
  <c r="H394" i="5"/>
  <c r="H393" i="5"/>
  <c r="H392" i="5"/>
  <c r="H391" i="5"/>
  <c r="H390" i="5"/>
  <c r="H389" i="5"/>
  <c r="H388" i="5"/>
  <c r="H387" i="5"/>
  <c r="H386" i="5"/>
  <c r="H385" i="5"/>
  <c r="H384" i="5"/>
  <c r="H383" i="5"/>
  <c r="H382" i="5"/>
  <c r="H381" i="5"/>
  <c r="H380" i="5"/>
  <c r="H379" i="5"/>
  <c r="H378" i="5"/>
  <c r="H375" i="5"/>
  <c r="H374" i="5"/>
  <c r="H373" i="5"/>
  <c r="H372" i="5"/>
  <c r="H371" i="5"/>
  <c r="H370" i="5"/>
  <c r="H369" i="5"/>
  <c r="H368" i="5"/>
  <c r="H367" i="5"/>
  <c r="H366" i="5"/>
  <c r="H365" i="5"/>
  <c r="H364" i="5"/>
  <c r="H363" i="5"/>
  <c r="H362" i="5"/>
  <c r="H361" i="5"/>
  <c r="H360" i="5"/>
  <c r="H359" i="5"/>
  <c r="H358" i="5"/>
  <c r="H357" i="5"/>
  <c r="H356" i="5"/>
  <c r="H355" i="5"/>
  <c r="H354" i="5"/>
  <c r="H353" i="5"/>
  <c r="H352" i="5"/>
  <c r="H351" i="5"/>
  <c r="H350" i="5"/>
  <c r="H349" i="5"/>
  <c r="H348" i="5"/>
  <c r="H347" i="5"/>
  <c r="H346" i="5"/>
  <c r="H345" i="5"/>
  <c r="H344" i="5"/>
  <c r="H318" i="5"/>
  <c r="H317" i="5"/>
  <c r="H316" i="5"/>
  <c r="H315" i="5"/>
  <c r="H314" i="5"/>
  <c r="H313" i="5"/>
  <c r="H312" i="5"/>
  <c r="H311" i="5"/>
  <c r="H310" i="5"/>
  <c r="H309" i="5"/>
  <c r="H308" i="5"/>
  <c r="H307" i="5"/>
  <c r="H306" i="5"/>
  <c r="H305" i="5"/>
  <c r="H304" i="5"/>
  <c r="H303" i="5"/>
  <c r="H302" i="5"/>
  <c r="H301" i="5"/>
  <c r="H300" i="5"/>
  <c r="H299" i="5"/>
  <c r="H298" i="5"/>
  <c r="H297" i="5"/>
  <c r="H296" i="5"/>
  <c r="H295" i="5"/>
  <c r="H294" i="5"/>
  <c r="H293" i="5"/>
  <c r="H292" i="5"/>
  <c r="H291" i="5"/>
  <c r="H290" i="5"/>
  <c r="H289" i="5"/>
  <c r="H288" i="5"/>
  <c r="H287" i="5"/>
  <c r="H286" i="5"/>
  <c r="H285" i="5"/>
  <c r="H284" i="5"/>
  <c r="H283" i="5"/>
  <c r="H282" i="5"/>
  <c r="H281" i="5"/>
  <c r="H280" i="5"/>
  <c r="H279" i="5"/>
  <c r="H278" i="5"/>
  <c r="H277" i="5"/>
  <c r="H276" i="5"/>
  <c r="H275" i="5"/>
  <c r="H274" i="5"/>
  <c r="H273" i="5"/>
  <c r="H272" i="5"/>
  <c r="H271" i="5"/>
  <c r="H270" i="5"/>
  <c r="H269" i="5"/>
  <c r="H268" i="5"/>
  <c r="H267" i="5"/>
  <c r="H266" i="5"/>
  <c r="H265" i="5"/>
  <c r="H264" i="5"/>
  <c r="H263" i="5"/>
  <c r="H262" i="5"/>
  <c r="H261" i="5"/>
  <c r="H260" i="5"/>
  <c r="H259" i="5"/>
  <c r="H258" i="5"/>
  <c r="H257" i="5"/>
  <c r="H256" i="5"/>
  <c r="H255" i="5"/>
  <c r="H254" i="5"/>
  <c r="H253" i="5"/>
  <c r="H252" i="5"/>
  <c r="H251" i="5"/>
  <c r="H250" i="5"/>
  <c r="H249" i="5"/>
  <c r="H248" i="5"/>
  <c r="H247" i="5"/>
  <c r="H246" i="5"/>
  <c r="H245" i="5"/>
  <c r="H244" i="5"/>
  <c r="H243" i="5"/>
  <c r="H242" i="5"/>
  <c r="H241" i="5"/>
  <c r="H240" i="5"/>
  <c r="H239" i="5"/>
  <c r="H238" i="5"/>
  <c r="H237" i="5"/>
  <c r="H236" i="5"/>
  <c r="H235" i="5"/>
  <c r="H234" i="5"/>
  <c r="H233" i="5"/>
  <c r="H232" i="5"/>
  <c r="H231" i="5"/>
  <c r="H230" i="5"/>
  <c r="H229" i="5"/>
  <c r="H228" i="5"/>
  <c r="H227" i="5"/>
  <c r="H226" i="5"/>
  <c r="H225" i="5"/>
  <c r="H224" i="5"/>
  <c r="H223" i="5"/>
  <c r="H222" i="5"/>
  <c r="H221" i="5"/>
  <c r="H220" i="5"/>
  <c r="H219" i="5"/>
  <c r="H218" i="5"/>
  <c r="H217" i="5"/>
  <c r="H216" i="5"/>
  <c r="H215" i="5"/>
  <c r="H214" i="5"/>
  <c r="H213" i="5"/>
  <c r="H212" i="5"/>
  <c r="H211" i="5"/>
  <c r="H210" i="5"/>
  <c r="H209" i="5"/>
  <c r="H208" i="5"/>
  <c r="H207" i="5"/>
  <c r="H206" i="5"/>
  <c r="H205" i="5"/>
  <c r="H204" i="5"/>
  <c r="H203" i="5"/>
  <c r="H202" i="5"/>
  <c r="H201" i="5"/>
  <c r="H200" i="5"/>
  <c r="H199" i="5"/>
  <c r="H198" i="5"/>
  <c r="H197" i="5"/>
  <c r="H196" i="5"/>
  <c r="H195" i="5"/>
  <c r="H194" i="5"/>
  <c r="H193" i="5"/>
  <c r="H192" i="5"/>
  <c r="H191" i="5"/>
  <c r="H190" i="5"/>
  <c r="H189" i="5"/>
  <c r="H188" i="5"/>
  <c r="H187" i="5"/>
  <c r="H186" i="5"/>
  <c r="H185" i="5"/>
  <c r="H184" i="5"/>
  <c r="H183" i="5"/>
  <c r="H182" i="5"/>
  <c r="H181" i="5"/>
  <c r="H180" i="5"/>
  <c r="H179" i="5"/>
  <c r="H178" i="5"/>
  <c r="H177" i="5"/>
  <c r="H176" i="5"/>
  <c r="H175" i="5"/>
  <c r="H174" i="5"/>
  <c r="H173" i="5"/>
  <c r="H172" i="5"/>
  <c r="H171" i="5"/>
  <c r="H170" i="5"/>
  <c r="H169" i="5"/>
  <c r="H168" i="5"/>
  <c r="H167" i="5"/>
  <c r="H166" i="5"/>
  <c r="H165" i="5"/>
  <c r="H164" i="5"/>
  <c r="H163" i="5"/>
  <c r="H162" i="5"/>
  <c r="H161" i="5"/>
  <c r="H160" i="5"/>
  <c r="H159" i="5"/>
  <c r="H158" i="5"/>
  <c r="H157" i="5"/>
  <c r="H156" i="5"/>
  <c r="H155" i="5"/>
  <c r="H154" i="5"/>
  <c r="H153" i="5"/>
  <c r="H152" i="5"/>
  <c r="H151" i="5"/>
  <c r="H150" i="5"/>
  <c r="H149" i="5"/>
  <c r="H148" i="5"/>
  <c r="H147" i="5"/>
  <c r="H146" i="5"/>
  <c r="H145" i="5"/>
  <c r="H144" i="5"/>
  <c r="H143" i="5"/>
  <c r="H142" i="5"/>
  <c r="H141" i="5"/>
  <c r="H140" i="5"/>
  <c r="H139" i="5"/>
  <c r="H138" i="5"/>
  <c r="H137" i="5"/>
  <c r="H136" i="5"/>
  <c r="H135" i="5"/>
  <c r="H134" i="5"/>
  <c r="H133" i="5"/>
  <c r="H132" i="5"/>
  <c r="H131" i="5"/>
  <c r="H130" i="5"/>
  <c r="H129" i="5"/>
  <c r="H128" i="5"/>
  <c r="H127" i="5"/>
  <c r="H126" i="5"/>
  <c r="H125" i="5"/>
  <c r="H124" i="5"/>
  <c r="H123" i="5"/>
  <c r="H122" i="5"/>
  <c r="H121" i="5"/>
  <c r="H120" i="5"/>
  <c r="H119" i="5"/>
  <c r="H118" i="5"/>
  <c r="H117" i="5"/>
  <c r="H116" i="5"/>
  <c r="H115" i="5"/>
  <c r="H114" i="5"/>
  <c r="H113" i="5"/>
  <c r="H112" i="5"/>
  <c r="H111" i="5"/>
  <c r="H110" i="5"/>
  <c r="H109" i="5"/>
  <c r="H108" i="5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589" i="2"/>
  <c r="H587" i="2"/>
  <c r="H586" i="2"/>
  <c r="H585" i="2"/>
  <c r="H583" i="2"/>
  <c r="H582" i="2"/>
  <c r="H581" i="2"/>
  <c r="H573" i="2"/>
  <c r="H567" i="2"/>
  <c r="H566" i="2"/>
  <c r="H565" i="2"/>
  <c r="H564" i="2"/>
  <c r="H563" i="2"/>
  <c r="H561" i="2"/>
  <c r="H560" i="2"/>
  <c r="H559" i="2"/>
  <c r="H558" i="2"/>
  <c r="H557" i="2"/>
  <c r="H556" i="2"/>
  <c r="H555" i="2"/>
  <c r="H554" i="2"/>
  <c r="H553" i="2"/>
  <c r="H552" i="2"/>
  <c r="H551" i="2"/>
  <c r="H550" i="2"/>
  <c r="H549" i="2"/>
  <c r="H548" i="2"/>
  <c r="H547" i="2"/>
  <c r="H546" i="2"/>
  <c r="H545" i="2"/>
  <c r="H544" i="2"/>
  <c r="H543" i="2"/>
  <c r="H542" i="2"/>
  <c r="H541" i="2"/>
  <c r="H540" i="2"/>
  <c r="H539" i="2"/>
  <c r="H538" i="2"/>
  <c r="H537" i="2"/>
  <c r="H536" i="2"/>
  <c r="H535" i="2"/>
  <c r="H534" i="2"/>
  <c r="H533" i="2"/>
  <c r="H532" i="2"/>
  <c r="H531" i="2"/>
  <c r="H530" i="2"/>
  <c r="H529" i="2"/>
  <c r="H528" i="2"/>
  <c r="H527" i="2"/>
  <c r="H526" i="2"/>
  <c r="H525" i="2"/>
  <c r="H524" i="2"/>
  <c r="H523" i="2"/>
  <c r="H522" i="2"/>
  <c r="H521" i="2"/>
  <c r="H520" i="2"/>
  <c r="H519" i="2"/>
  <c r="H518" i="2"/>
  <c r="H517" i="2"/>
  <c r="H516" i="2"/>
  <c r="H515" i="2"/>
  <c r="H514" i="2"/>
  <c r="H513" i="2"/>
  <c r="H512" i="2"/>
  <c r="H511" i="2"/>
  <c r="H503" i="2"/>
  <c r="H502" i="2"/>
  <c r="H501" i="2"/>
  <c r="H500" i="2"/>
  <c r="H493" i="2"/>
  <c r="H485" i="2"/>
  <c r="H484" i="2"/>
  <c r="H483" i="2"/>
  <c r="H482" i="2"/>
  <c r="H481" i="2"/>
  <c r="H480" i="2"/>
  <c r="H479" i="2"/>
  <c r="H478" i="2"/>
  <c r="H477" i="2"/>
  <c r="H476" i="2"/>
  <c r="H475" i="2"/>
  <c r="H474" i="2"/>
  <c r="H473" i="2"/>
  <c r="H472" i="2"/>
  <c r="H471" i="2"/>
  <c r="H470" i="2"/>
  <c r="H469" i="2"/>
  <c r="H468" i="2"/>
  <c r="H467" i="2"/>
  <c r="H466" i="2"/>
  <c r="H465" i="2"/>
  <c r="H464" i="2"/>
  <c r="H463" i="2"/>
  <c r="H462" i="2"/>
  <c r="H461" i="2"/>
  <c r="H459" i="2"/>
  <c r="H458" i="2"/>
  <c r="H457" i="2"/>
  <c r="H456" i="2"/>
  <c r="H455" i="2"/>
  <c r="H454" i="2"/>
  <c r="H453" i="2"/>
  <c r="H452" i="2"/>
  <c r="H451" i="2"/>
  <c r="H450" i="2"/>
  <c r="H449" i="2"/>
  <c r="H448" i="2"/>
  <c r="H447" i="2"/>
  <c r="H446" i="2"/>
  <c r="H445" i="2"/>
  <c r="H444" i="2"/>
  <c r="H443" i="2"/>
  <c r="H441" i="2"/>
  <c r="H440" i="2"/>
  <c r="H439" i="2"/>
  <c r="H438" i="2"/>
  <c r="H437" i="2"/>
  <c r="H436" i="2"/>
  <c r="H435" i="2"/>
  <c r="H434" i="2"/>
  <c r="H433" i="2"/>
  <c r="H432" i="2"/>
  <c r="H431" i="2"/>
  <c r="H430" i="2"/>
  <c r="H429" i="2"/>
  <c r="H428" i="2"/>
  <c r="H427" i="2"/>
  <c r="H426" i="2"/>
  <c r="H425" i="2"/>
  <c r="H424" i="2"/>
  <c r="H423" i="2"/>
  <c r="H422" i="2"/>
  <c r="H421" i="2"/>
  <c r="H420" i="2"/>
  <c r="H417" i="2"/>
  <c r="H416" i="2"/>
  <c r="H415" i="2"/>
  <c r="H414" i="2"/>
  <c r="H413" i="2"/>
  <c r="H412" i="2"/>
  <c r="H411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5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27" i="2"/>
  <c r="N556" i="2"/>
  <c r="AC589" i="2" l="1"/>
  <c r="AG589" i="2"/>
  <c r="AG588" i="2"/>
  <c r="AG581" i="2"/>
  <c r="AG573" i="2"/>
  <c r="AG564" i="2"/>
  <c r="AG565" i="2"/>
  <c r="AG566" i="2"/>
  <c r="AG567" i="2"/>
  <c r="AG563" i="2"/>
  <c r="AG560" i="2"/>
  <c r="AG561" i="2"/>
  <c r="AG559" i="2"/>
  <c r="AG530" i="2"/>
  <c r="AG531" i="2"/>
  <c r="AG532" i="2"/>
  <c r="AG533" i="2"/>
  <c r="AG534" i="2"/>
  <c r="AG535" i="2"/>
  <c r="AG536" i="2"/>
  <c r="AG537" i="2"/>
  <c r="AG538" i="2"/>
  <c r="AG539" i="2"/>
  <c r="AG540" i="2"/>
  <c r="AG541" i="2"/>
  <c r="AG542" i="2"/>
  <c r="AG543" i="2"/>
  <c r="AG544" i="2"/>
  <c r="AG545" i="2"/>
  <c r="AG546" i="2"/>
  <c r="AG547" i="2"/>
  <c r="AG548" i="2"/>
  <c r="AG549" i="2"/>
  <c r="AG550" i="2"/>
  <c r="AG551" i="2"/>
  <c r="AG552" i="2"/>
  <c r="AG553" i="2"/>
  <c r="AG554" i="2"/>
  <c r="AG555" i="2"/>
  <c r="AG556" i="2"/>
  <c r="AG529" i="2"/>
  <c r="AG525" i="2"/>
  <c r="AG526" i="2"/>
  <c r="AG527" i="2"/>
  <c r="AG524" i="2"/>
  <c r="AG512" i="2"/>
  <c r="AG513" i="2"/>
  <c r="AG514" i="2"/>
  <c r="AG515" i="2"/>
  <c r="AG516" i="2"/>
  <c r="AG517" i="2"/>
  <c r="AG518" i="2"/>
  <c r="AG519" i="2"/>
  <c r="AG520" i="2"/>
  <c r="AG521" i="2"/>
  <c r="AG511" i="2"/>
  <c r="AG501" i="2"/>
  <c r="AG502" i="2"/>
  <c r="AG503" i="2"/>
  <c r="AG500" i="2"/>
  <c r="AG473" i="2"/>
  <c r="AG474" i="2"/>
  <c r="AG475" i="2"/>
  <c r="AG476" i="2"/>
  <c r="AG477" i="2"/>
  <c r="AG478" i="2"/>
  <c r="AG479" i="2"/>
  <c r="AG480" i="2"/>
  <c r="AG481" i="2"/>
  <c r="AG482" i="2"/>
  <c r="AG483" i="2"/>
  <c r="AG484" i="2"/>
  <c r="AG485" i="2"/>
  <c r="AG472" i="2"/>
  <c r="AG466" i="2"/>
  <c r="AG462" i="2"/>
  <c r="AG463" i="2"/>
  <c r="AG464" i="2"/>
  <c r="AG461" i="2"/>
  <c r="AG444" i="2"/>
  <c r="AG445" i="2"/>
  <c r="AG446" i="2"/>
  <c r="AG447" i="2"/>
  <c r="AG448" i="2"/>
  <c r="AG449" i="2"/>
  <c r="AG450" i="2"/>
  <c r="AG451" i="2"/>
  <c r="AG452" i="2"/>
  <c r="AG453" i="2"/>
  <c r="AG454" i="2"/>
  <c r="AG455" i="2"/>
  <c r="AG456" i="2"/>
  <c r="AG457" i="2"/>
  <c r="AG458" i="2"/>
  <c r="AG459" i="2"/>
  <c r="AG443" i="2"/>
  <c r="AG421" i="2"/>
  <c r="AG422" i="2"/>
  <c r="AG423" i="2"/>
  <c r="AG424" i="2"/>
  <c r="AG425" i="2"/>
  <c r="AG426" i="2"/>
  <c r="AG427" i="2"/>
  <c r="AG428" i="2"/>
  <c r="AG429" i="2"/>
  <c r="AG430" i="2"/>
  <c r="AG431" i="2"/>
  <c r="AG432" i="2"/>
  <c r="AG433" i="2"/>
  <c r="AG434" i="2"/>
  <c r="AG435" i="2"/>
  <c r="AG436" i="2"/>
  <c r="AG437" i="2"/>
  <c r="AG438" i="2"/>
  <c r="AG439" i="2"/>
  <c r="AG440" i="2"/>
  <c r="AG441" i="2"/>
  <c r="AG420" i="2"/>
  <c r="AG412" i="2"/>
  <c r="AG413" i="2"/>
  <c r="AG414" i="2"/>
  <c r="AG415" i="2"/>
  <c r="AG416" i="2"/>
  <c r="AG417" i="2"/>
  <c r="AG411" i="2"/>
  <c r="AG379" i="2"/>
  <c r="AG380" i="2"/>
  <c r="AG381" i="2"/>
  <c r="AG382" i="2"/>
  <c r="AG383" i="2"/>
  <c r="AG384" i="2"/>
  <c r="AG385" i="2"/>
  <c r="AG386" i="2"/>
  <c r="AG387" i="2"/>
  <c r="AG388" i="2"/>
  <c r="AG389" i="2"/>
  <c r="AG390" i="2"/>
  <c r="AG391" i="2"/>
  <c r="AG392" i="2"/>
  <c r="AG393" i="2"/>
  <c r="AG394" i="2"/>
  <c r="AG395" i="2"/>
  <c r="AG396" i="2"/>
  <c r="AG397" i="2"/>
  <c r="AG398" i="2"/>
  <c r="AG378" i="2"/>
  <c r="AG345" i="2"/>
  <c r="AG346" i="2"/>
  <c r="AG347" i="2"/>
  <c r="AG348" i="2"/>
  <c r="AG349" i="2"/>
  <c r="AG350" i="2"/>
  <c r="AG351" i="2"/>
  <c r="AG352" i="2"/>
  <c r="AG353" i="2"/>
  <c r="AG354" i="2"/>
  <c r="AG355" i="2"/>
  <c r="AG356" i="2"/>
  <c r="AG357" i="2"/>
  <c r="AG358" i="2"/>
  <c r="AG359" i="2"/>
  <c r="AG360" i="2"/>
  <c r="AG361" i="2"/>
  <c r="AG362" i="2"/>
  <c r="AG363" i="2"/>
  <c r="AG364" i="2"/>
  <c r="AG365" i="2"/>
  <c r="AG366" i="2"/>
  <c r="AG367" i="2"/>
  <c r="AG368" i="2"/>
  <c r="AG369" i="2"/>
  <c r="AG370" i="2"/>
  <c r="AG371" i="2"/>
  <c r="AG372" i="2"/>
  <c r="AG373" i="2"/>
  <c r="AG374" i="2"/>
  <c r="AG375" i="2"/>
  <c r="AG344" i="2"/>
  <c r="AG310" i="2"/>
  <c r="AG311" i="2"/>
  <c r="AG312" i="2"/>
  <c r="AG313" i="2"/>
  <c r="AG314" i="2"/>
  <c r="AG315" i="2"/>
  <c r="AG316" i="2"/>
  <c r="AG317" i="2"/>
  <c r="AG318" i="2"/>
  <c r="AG309" i="2"/>
  <c r="AG297" i="2"/>
  <c r="AG298" i="2"/>
  <c r="AG299" i="2"/>
  <c r="AG300" i="2"/>
  <c r="AG301" i="2"/>
  <c r="AG302" i="2"/>
  <c r="AG303" i="2"/>
  <c r="AG304" i="2"/>
  <c r="AG305" i="2"/>
  <c r="AG306" i="2"/>
  <c r="AG296" i="2"/>
  <c r="AG183" i="2"/>
  <c r="AG184" i="2"/>
  <c r="AG185" i="2"/>
  <c r="AG186" i="2"/>
  <c r="AG187" i="2"/>
  <c r="AG188" i="2"/>
  <c r="AG189" i="2"/>
  <c r="AG190" i="2"/>
  <c r="AG191" i="2"/>
  <c r="AG192" i="2"/>
  <c r="AG193" i="2"/>
  <c r="AG194" i="2"/>
  <c r="AG195" i="2"/>
  <c r="AG196" i="2"/>
  <c r="AG197" i="2"/>
  <c r="AG198" i="2"/>
  <c r="AG199" i="2"/>
  <c r="AG200" i="2"/>
  <c r="AG201" i="2"/>
  <c r="AG202" i="2"/>
  <c r="AG203" i="2"/>
  <c r="AG204" i="2"/>
  <c r="AG205" i="2"/>
  <c r="AG206" i="2"/>
  <c r="AG207" i="2"/>
  <c r="AG208" i="2"/>
  <c r="AG209" i="2"/>
  <c r="AG210" i="2"/>
  <c r="AG211" i="2"/>
  <c r="AG212" i="2"/>
  <c r="AG213" i="2"/>
  <c r="AG214" i="2"/>
  <c r="AG215" i="2"/>
  <c r="AG216" i="2"/>
  <c r="AG217" i="2"/>
  <c r="AG218" i="2"/>
  <c r="AG219" i="2"/>
  <c r="AG220" i="2"/>
  <c r="AG221" i="2"/>
  <c r="AG222" i="2"/>
  <c r="AG223" i="2"/>
  <c r="AG224" i="2"/>
  <c r="AG225" i="2"/>
  <c r="AG226" i="2"/>
  <c r="AG227" i="2"/>
  <c r="AG228" i="2"/>
  <c r="AG229" i="2"/>
  <c r="AG230" i="2"/>
  <c r="AG231" i="2"/>
  <c r="AG232" i="2"/>
  <c r="AG233" i="2"/>
  <c r="AG234" i="2"/>
  <c r="AG235" i="2"/>
  <c r="AG236" i="2"/>
  <c r="AG237" i="2"/>
  <c r="AG238" i="2"/>
  <c r="AG239" i="2"/>
  <c r="AG240" i="2"/>
  <c r="AG241" i="2"/>
  <c r="AG242" i="2"/>
  <c r="AG243" i="2"/>
  <c r="AG244" i="2"/>
  <c r="AG245" i="2"/>
  <c r="AG246" i="2"/>
  <c r="AG247" i="2"/>
  <c r="AG248" i="2"/>
  <c r="AG249" i="2"/>
  <c r="AG250" i="2"/>
  <c r="AG251" i="2"/>
  <c r="AG252" i="2"/>
  <c r="AG253" i="2"/>
  <c r="AG254" i="2"/>
  <c r="AG255" i="2"/>
  <c r="AG256" i="2"/>
  <c r="AG257" i="2"/>
  <c r="AG258" i="2"/>
  <c r="AG259" i="2"/>
  <c r="AG260" i="2"/>
  <c r="AG261" i="2"/>
  <c r="AG262" i="2"/>
  <c r="AG263" i="2"/>
  <c r="AG264" i="2"/>
  <c r="AG265" i="2"/>
  <c r="AG266" i="2"/>
  <c r="AG267" i="2"/>
  <c r="AG268" i="2"/>
  <c r="AG269" i="2"/>
  <c r="AG270" i="2"/>
  <c r="AG271" i="2"/>
  <c r="AG272" i="2"/>
  <c r="AG273" i="2"/>
  <c r="AG274" i="2"/>
  <c r="AG275" i="2"/>
  <c r="AG276" i="2"/>
  <c r="AG277" i="2"/>
  <c r="AG278" i="2"/>
  <c r="AG279" i="2"/>
  <c r="AG280" i="2"/>
  <c r="AG281" i="2"/>
  <c r="AG282" i="2"/>
  <c r="AG283" i="2"/>
  <c r="AG284" i="2"/>
  <c r="AG285" i="2"/>
  <c r="AG286" i="2"/>
  <c r="AG287" i="2"/>
  <c r="AG288" i="2"/>
  <c r="AG289" i="2"/>
  <c r="AG290" i="2"/>
  <c r="AG291" i="2"/>
  <c r="AG292" i="2"/>
  <c r="AG293" i="2"/>
  <c r="AG294" i="2"/>
  <c r="AG182" i="2"/>
  <c r="AG177" i="2"/>
  <c r="AG178" i="2"/>
  <c r="AG179" i="2"/>
  <c r="AG176" i="2"/>
  <c r="AG168" i="2"/>
  <c r="AG169" i="2"/>
  <c r="AG170" i="2"/>
  <c r="AG171" i="2"/>
  <c r="AG172" i="2"/>
  <c r="AG167" i="2"/>
  <c r="AG43" i="2"/>
  <c r="AG44" i="2"/>
  <c r="AG45" i="2"/>
  <c r="AG46" i="2"/>
  <c r="AG47" i="2"/>
  <c r="AG48" i="2"/>
  <c r="AG49" i="2"/>
  <c r="AG50" i="2"/>
  <c r="AG51" i="2"/>
  <c r="AG52" i="2"/>
  <c r="AG53" i="2"/>
  <c r="AG54" i="2"/>
  <c r="AG55" i="2"/>
  <c r="AG56" i="2"/>
  <c r="AG57" i="2"/>
  <c r="AG58" i="2"/>
  <c r="AG59" i="2"/>
  <c r="AG60" i="2"/>
  <c r="AG61" i="2"/>
  <c r="AG62" i="2"/>
  <c r="AG63" i="2"/>
  <c r="AG64" i="2"/>
  <c r="AG65" i="2"/>
  <c r="AG66" i="2"/>
  <c r="AG67" i="2"/>
  <c r="AG68" i="2"/>
  <c r="AG69" i="2"/>
  <c r="AG70" i="2"/>
  <c r="AG71" i="2"/>
  <c r="AG72" i="2"/>
  <c r="AG73" i="2"/>
  <c r="AG74" i="2"/>
  <c r="AG75" i="2"/>
  <c r="AG76" i="2"/>
  <c r="AG77" i="2"/>
  <c r="AG78" i="2"/>
  <c r="AG79" i="2"/>
  <c r="AG80" i="2"/>
  <c r="AG81" i="2"/>
  <c r="AG82" i="2"/>
  <c r="AG83" i="2"/>
  <c r="AG84" i="2"/>
  <c r="AG85" i="2"/>
  <c r="AG86" i="2"/>
  <c r="AG87" i="2"/>
  <c r="AG88" i="2"/>
  <c r="AG89" i="2"/>
  <c r="AG90" i="2"/>
  <c r="AG91" i="2"/>
  <c r="AG92" i="2"/>
  <c r="AG93" i="2"/>
  <c r="AG94" i="2"/>
  <c r="AG95" i="2"/>
  <c r="AG96" i="2"/>
  <c r="AG97" i="2"/>
  <c r="AG98" i="2"/>
  <c r="AG99" i="2"/>
  <c r="AG100" i="2"/>
  <c r="AG101" i="2"/>
  <c r="AG102" i="2"/>
  <c r="AG103" i="2"/>
  <c r="AG104" i="2"/>
  <c r="AG105" i="2"/>
  <c r="AG106" i="2"/>
  <c r="AG107" i="2"/>
  <c r="AG108" i="2"/>
  <c r="AG109" i="2"/>
  <c r="AG110" i="2"/>
  <c r="AG111" i="2"/>
  <c r="AG112" i="2"/>
  <c r="AG113" i="2"/>
  <c r="AG114" i="2"/>
  <c r="AG115" i="2"/>
  <c r="AG118" i="2"/>
  <c r="AG119" i="2"/>
  <c r="AG120" i="2"/>
  <c r="AG121" i="2"/>
  <c r="AG122" i="2"/>
  <c r="AG123" i="2"/>
  <c r="AG124" i="2"/>
  <c r="AG125" i="2"/>
  <c r="AG130" i="2"/>
  <c r="AG131" i="2"/>
  <c r="AG132" i="2"/>
  <c r="AG133" i="2"/>
  <c r="AG134" i="2"/>
  <c r="AG135" i="2"/>
  <c r="AG136" i="2"/>
  <c r="AG137" i="2"/>
  <c r="AG138" i="2"/>
  <c r="AG139" i="2"/>
  <c r="AG140" i="2"/>
  <c r="AG141" i="2"/>
  <c r="AG142" i="2"/>
  <c r="AG143" i="2"/>
  <c r="AG144" i="2"/>
  <c r="AG145" i="2"/>
  <c r="AG146" i="2"/>
  <c r="AG147" i="2"/>
  <c r="AG148" i="2"/>
  <c r="AG149" i="2"/>
  <c r="AG150" i="2"/>
  <c r="AG151" i="2"/>
  <c r="AG152" i="2"/>
  <c r="AG153" i="2"/>
  <c r="AG154" i="2"/>
  <c r="AG155" i="2"/>
  <c r="AG156" i="2"/>
  <c r="AG157" i="2"/>
  <c r="AG158" i="2"/>
  <c r="AG159" i="2"/>
  <c r="AG160" i="2"/>
  <c r="AG161" i="2"/>
  <c r="AG162" i="2"/>
  <c r="AG163" i="2"/>
  <c r="AG164" i="2"/>
  <c r="AG165" i="2"/>
  <c r="AG42" i="2"/>
  <c r="AG35" i="2"/>
  <c r="AG32" i="2"/>
  <c r="AG30" i="2"/>
  <c r="AG28" i="2"/>
  <c r="AG29" i="2"/>
  <c r="AG27" i="2"/>
  <c r="N40" i="2"/>
  <c r="N28" i="2"/>
  <c r="N29" i="2"/>
  <c r="N30" i="2"/>
  <c r="N31" i="2"/>
  <c r="N32" i="2"/>
  <c r="N33" i="2"/>
  <c r="N34" i="2"/>
  <c r="N35" i="2"/>
  <c r="N36" i="2"/>
  <c r="N37" i="2"/>
  <c r="N38" i="2"/>
  <c r="N39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411" i="2"/>
  <c r="N412" i="2"/>
  <c r="N413" i="2"/>
  <c r="N414" i="2"/>
  <c r="N415" i="2"/>
  <c r="N416" i="2"/>
  <c r="N417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93" i="2"/>
  <c r="N500" i="2"/>
  <c r="N501" i="2"/>
  <c r="N502" i="2"/>
  <c r="N503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N551" i="2"/>
  <c r="N552" i="2"/>
  <c r="N553" i="2"/>
  <c r="N554" i="2"/>
  <c r="N555" i="2"/>
  <c r="N557" i="2"/>
  <c r="N558" i="2"/>
  <c r="N559" i="2"/>
  <c r="N560" i="2"/>
  <c r="N561" i="2"/>
  <c r="N563" i="2"/>
  <c r="N564" i="2"/>
  <c r="N565" i="2"/>
  <c r="N566" i="2"/>
  <c r="N567" i="2"/>
  <c r="N573" i="2"/>
  <c r="N581" i="2"/>
  <c r="N582" i="2"/>
  <c r="N583" i="2"/>
  <c r="N585" i="2"/>
  <c r="N586" i="2"/>
  <c r="N587" i="2"/>
  <c r="N589" i="2"/>
  <c r="N27" i="2"/>
  <c r="H30" i="2" l="1"/>
  <c r="H29" i="2"/>
  <c r="H28" i="2"/>
  <c r="X33" i="2"/>
  <c r="X31" i="2"/>
  <c r="Y33" i="2" l="1"/>
  <c r="W309" i="2"/>
  <c r="V117" i="2"/>
  <c r="V116" i="2"/>
  <c r="AA309" i="2" l="1"/>
  <c r="S309" i="2"/>
  <c r="Q309" i="2"/>
  <c r="S589" i="2" l="1"/>
  <c r="S588" i="2"/>
  <c r="S581" i="2"/>
  <c r="S573" i="2"/>
  <c r="S567" i="2"/>
  <c r="S566" i="2"/>
  <c r="S565" i="2"/>
  <c r="S564" i="2"/>
  <c r="S563" i="2"/>
  <c r="S561" i="2"/>
  <c r="S560" i="2"/>
  <c r="S559" i="2"/>
  <c r="S556" i="2"/>
  <c r="S555" i="2"/>
  <c r="S554" i="2"/>
  <c r="S553" i="2"/>
  <c r="S552" i="2"/>
  <c r="S551" i="2"/>
  <c r="S550" i="2"/>
  <c r="S549" i="2"/>
  <c r="S548" i="2"/>
  <c r="S547" i="2"/>
  <c r="S546" i="2"/>
  <c r="S545" i="2"/>
  <c r="S544" i="2"/>
  <c r="S543" i="2"/>
  <c r="S542" i="2"/>
  <c r="S541" i="2"/>
  <c r="S540" i="2"/>
  <c r="S539" i="2"/>
  <c r="S538" i="2"/>
  <c r="S537" i="2"/>
  <c r="S536" i="2"/>
  <c r="S535" i="2"/>
  <c r="S534" i="2"/>
  <c r="S533" i="2"/>
  <c r="S532" i="2"/>
  <c r="S531" i="2"/>
  <c r="S530" i="2"/>
  <c r="S529" i="2"/>
  <c r="S527" i="2"/>
  <c r="S526" i="2"/>
  <c r="S525" i="2"/>
  <c r="S524" i="2"/>
  <c r="S521" i="2"/>
  <c r="S520" i="2"/>
  <c r="S519" i="2"/>
  <c r="S518" i="2"/>
  <c r="S517" i="2"/>
  <c r="S516" i="2"/>
  <c r="S515" i="2"/>
  <c r="S514" i="2"/>
  <c r="S513" i="2"/>
  <c r="S512" i="2"/>
  <c r="S511" i="2"/>
  <c r="S503" i="2"/>
  <c r="S502" i="2"/>
  <c r="S501" i="2"/>
  <c r="S500" i="2"/>
  <c r="S485" i="2"/>
  <c r="S484" i="2"/>
  <c r="S483" i="2"/>
  <c r="S482" i="2"/>
  <c r="S481" i="2"/>
  <c r="S480" i="2"/>
  <c r="S479" i="2"/>
  <c r="S478" i="2"/>
  <c r="S477" i="2"/>
  <c r="S476" i="2"/>
  <c r="S475" i="2"/>
  <c r="S474" i="2"/>
  <c r="S473" i="2"/>
  <c r="S472" i="2"/>
  <c r="S466" i="2"/>
  <c r="S464" i="2"/>
  <c r="S463" i="2"/>
  <c r="S462" i="2"/>
  <c r="S461" i="2"/>
  <c r="S459" i="2"/>
  <c r="S458" i="2"/>
  <c r="S457" i="2"/>
  <c r="S456" i="2"/>
  <c r="S455" i="2"/>
  <c r="S454" i="2"/>
  <c r="S453" i="2"/>
  <c r="S452" i="2"/>
  <c r="S451" i="2"/>
  <c r="S450" i="2"/>
  <c r="S449" i="2"/>
  <c r="S448" i="2"/>
  <c r="S447" i="2"/>
  <c r="S446" i="2"/>
  <c r="S445" i="2"/>
  <c r="S444" i="2"/>
  <c r="S443" i="2"/>
  <c r="S441" i="2"/>
  <c r="S440" i="2"/>
  <c r="S439" i="2"/>
  <c r="S438" i="2"/>
  <c r="S437" i="2"/>
  <c r="S436" i="2"/>
  <c r="S435" i="2"/>
  <c r="S434" i="2"/>
  <c r="S433" i="2"/>
  <c r="S432" i="2"/>
  <c r="S431" i="2"/>
  <c r="S430" i="2"/>
  <c r="S429" i="2"/>
  <c r="S428" i="2"/>
  <c r="S427" i="2"/>
  <c r="S426" i="2"/>
  <c r="S425" i="2"/>
  <c r="S424" i="2"/>
  <c r="S423" i="2"/>
  <c r="S422" i="2"/>
  <c r="S421" i="2"/>
  <c r="S420" i="2"/>
  <c r="S417" i="2"/>
  <c r="S416" i="2"/>
  <c r="S415" i="2"/>
  <c r="S414" i="2"/>
  <c r="S413" i="2"/>
  <c r="S412" i="2"/>
  <c r="S411" i="2"/>
  <c r="S398" i="2"/>
  <c r="S397" i="2"/>
  <c r="S396" i="2"/>
  <c r="S395" i="2"/>
  <c r="S394" i="2"/>
  <c r="S393" i="2"/>
  <c r="S392" i="2"/>
  <c r="S391" i="2"/>
  <c r="S390" i="2"/>
  <c r="S389" i="2"/>
  <c r="S388" i="2"/>
  <c r="S387" i="2"/>
  <c r="S386" i="2"/>
  <c r="S385" i="2"/>
  <c r="S384" i="2"/>
  <c r="S383" i="2"/>
  <c r="S382" i="2"/>
  <c r="S381" i="2"/>
  <c r="S380" i="2"/>
  <c r="S379" i="2"/>
  <c r="S378" i="2"/>
  <c r="S375" i="2"/>
  <c r="S374" i="2"/>
  <c r="S373" i="2"/>
  <c r="S372" i="2"/>
  <c r="S371" i="2"/>
  <c r="S370" i="2"/>
  <c r="S369" i="2"/>
  <c r="S368" i="2"/>
  <c r="S367" i="2"/>
  <c r="S366" i="2"/>
  <c r="S365" i="2"/>
  <c r="S364" i="2"/>
  <c r="S363" i="2"/>
  <c r="S362" i="2"/>
  <c r="S361" i="2"/>
  <c r="S360" i="2"/>
  <c r="S359" i="2"/>
  <c r="S358" i="2"/>
  <c r="S357" i="2"/>
  <c r="S356" i="2"/>
  <c r="S355" i="2"/>
  <c r="S354" i="2"/>
  <c r="S353" i="2"/>
  <c r="S352" i="2"/>
  <c r="S351" i="2"/>
  <c r="S350" i="2"/>
  <c r="S349" i="2"/>
  <c r="S348" i="2"/>
  <c r="S347" i="2"/>
  <c r="S346" i="2"/>
  <c r="S345" i="2"/>
  <c r="S344" i="2"/>
  <c r="S318" i="2"/>
  <c r="S317" i="2"/>
  <c r="S316" i="2"/>
  <c r="S315" i="2"/>
  <c r="S314" i="2"/>
  <c r="S313" i="2"/>
  <c r="S312" i="2"/>
  <c r="S311" i="2"/>
  <c r="S310" i="2"/>
  <c r="S306" i="2"/>
  <c r="S305" i="2"/>
  <c r="S304" i="2"/>
  <c r="S303" i="2"/>
  <c r="S302" i="2"/>
  <c r="S301" i="2"/>
  <c r="S300" i="2"/>
  <c r="S299" i="2"/>
  <c r="S298" i="2"/>
  <c r="S297" i="2"/>
  <c r="S296" i="2"/>
  <c r="S294" i="2"/>
  <c r="S293" i="2"/>
  <c r="S292" i="2"/>
  <c r="S291" i="2"/>
  <c r="S290" i="2"/>
  <c r="S289" i="2"/>
  <c r="S288" i="2"/>
  <c r="S287" i="2"/>
  <c r="S286" i="2"/>
  <c r="S285" i="2"/>
  <c r="S284" i="2"/>
  <c r="S283" i="2"/>
  <c r="S282" i="2"/>
  <c r="S281" i="2"/>
  <c r="S280" i="2"/>
  <c r="S279" i="2"/>
  <c r="S278" i="2"/>
  <c r="S277" i="2"/>
  <c r="S276" i="2"/>
  <c r="S275" i="2"/>
  <c r="S274" i="2"/>
  <c r="S273" i="2"/>
  <c r="S272" i="2"/>
  <c r="S271" i="2"/>
  <c r="S270" i="2"/>
  <c r="S269" i="2"/>
  <c r="S268" i="2"/>
  <c r="S267" i="2"/>
  <c r="S266" i="2"/>
  <c r="S265" i="2"/>
  <c r="S264" i="2"/>
  <c r="S263" i="2"/>
  <c r="S262" i="2"/>
  <c r="S261" i="2"/>
  <c r="S260" i="2"/>
  <c r="S259" i="2"/>
  <c r="S258" i="2"/>
  <c r="S257" i="2"/>
  <c r="S256" i="2"/>
  <c r="S255" i="2"/>
  <c r="S254" i="2"/>
  <c r="S253" i="2"/>
  <c r="S252" i="2"/>
  <c r="S251" i="2"/>
  <c r="S250" i="2"/>
  <c r="S249" i="2"/>
  <c r="S248" i="2"/>
  <c r="S247" i="2"/>
  <c r="S246" i="2"/>
  <c r="S245" i="2"/>
  <c r="S244" i="2"/>
  <c r="S243" i="2"/>
  <c r="S242" i="2"/>
  <c r="S241" i="2"/>
  <c r="S240" i="2"/>
  <c r="S239" i="2"/>
  <c r="S238" i="2"/>
  <c r="S237" i="2"/>
  <c r="S236" i="2"/>
  <c r="S235" i="2"/>
  <c r="S234" i="2"/>
  <c r="S233" i="2"/>
  <c r="S232" i="2"/>
  <c r="S231" i="2"/>
  <c r="S230" i="2"/>
  <c r="S229" i="2"/>
  <c r="S228" i="2"/>
  <c r="S227" i="2"/>
  <c r="S226" i="2"/>
  <c r="S225" i="2"/>
  <c r="S224" i="2"/>
  <c r="S223" i="2"/>
  <c r="S222" i="2"/>
  <c r="S221" i="2"/>
  <c r="S220" i="2"/>
  <c r="S219" i="2"/>
  <c r="S218" i="2"/>
  <c r="S217" i="2"/>
  <c r="S216" i="2"/>
  <c r="S215" i="2"/>
  <c r="S214" i="2"/>
  <c r="S213" i="2"/>
  <c r="S212" i="2"/>
  <c r="S211" i="2"/>
  <c r="S210" i="2"/>
  <c r="S209" i="2"/>
  <c r="S208" i="2"/>
  <c r="S207" i="2"/>
  <c r="S206" i="2"/>
  <c r="S205" i="2"/>
  <c r="S204" i="2"/>
  <c r="S203" i="2"/>
  <c r="S202" i="2"/>
  <c r="S201" i="2"/>
  <c r="S200" i="2"/>
  <c r="S199" i="2"/>
  <c r="S198" i="2"/>
  <c r="S197" i="2"/>
  <c r="S196" i="2"/>
  <c r="S195" i="2"/>
  <c r="S194" i="2"/>
  <c r="S193" i="2"/>
  <c r="S192" i="2"/>
  <c r="S191" i="2"/>
  <c r="S190" i="2"/>
  <c r="S189" i="2"/>
  <c r="S188" i="2"/>
  <c r="S187" i="2"/>
  <c r="S186" i="2"/>
  <c r="S185" i="2"/>
  <c r="S184" i="2"/>
  <c r="S183" i="2"/>
  <c r="S182" i="2"/>
  <c r="S179" i="2"/>
  <c r="S178" i="2"/>
  <c r="S177" i="2"/>
  <c r="S176" i="2"/>
  <c r="S172" i="2"/>
  <c r="S171" i="2"/>
  <c r="S170" i="2"/>
  <c r="S169" i="2"/>
  <c r="S168" i="2"/>
  <c r="S167" i="2"/>
  <c r="S165" i="2"/>
  <c r="S164" i="2"/>
  <c r="S163" i="2"/>
  <c r="S162" i="2"/>
  <c r="S161" i="2"/>
  <c r="S160" i="2"/>
  <c r="S159" i="2"/>
  <c r="S158" i="2"/>
  <c r="S157" i="2"/>
  <c r="S156" i="2"/>
  <c r="S155" i="2"/>
  <c r="S154" i="2"/>
  <c r="S153" i="2"/>
  <c r="S152" i="2"/>
  <c r="S151" i="2"/>
  <c r="S150" i="2"/>
  <c r="S149" i="2"/>
  <c r="S148" i="2"/>
  <c r="S147" i="2"/>
  <c r="S146" i="2"/>
  <c r="S145" i="2"/>
  <c r="S144" i="2"/>
  <c r="S143" i="2"/>
  <c r="S142" i="2"/>
  <c r="S141" i="2"/>
  <c r="S140" i="2"/>
  <c r="S139" i="2"/>
  <c r="S138" i="2"/>
  <c r="S137" i="2"/>
  <c r="S136" i="2"/>
  <c r="S135" i="2"/>
  <c r="S134" i="2"/>
  <c r="S133" i="2"/>
  <c r="S132" i="2"/>
  <c r="S131" i="2"/>
  <c r="S130" i="2"/>
  <c r="S125" i="2"/>
  <c r="S124" i="2"/>
  <c r="S123" i="2"/>
  <c r="S122" i="2"/>
  <c r="S121" i="2"/>
  <c r="S120" i="2"/>
  <c r="S119" i="2"/>
  <c r="S118" i="2"/>
  <c r="S115" i="2"/>
  <c r="S114" i="2"/>
  <c r="S113" i="2"/>
  <c r="S112" i="2"/>
  <c r="S111" i="2"/>
  <c r="S110" i="2"/>
  <c r="S109" i="2"/>
  <c r="S108" i="2"/>
  <c r="S107" i="2"/>
  <c r="S106" i="2"/>
  <c r="S105" i="2"/>
  <c r="S104" i="2"/>
  <c r="S103" i="2"/>
  <c r="S102" i="2"/>
  <c r="S101" i="2"/>
  <c r="S100" i="2"/>
  <c r="S99" i="2"/>
  <c r="S98" i="2"/>
  <c r="S97" i="2"/>
  <c r="S96" i="2"/>
  <c r="S95" i="2"/>
  <c r="S93" i="2"/>
  <c r="S92" i="2"/>
  <c r="S91" i="2"/>
  <c r="S90" i="2"/>
  <c r="S89" i="2"/>
  <c r="S88" i="2"/>
  <c r="S87" i="2"/>
  <c r="S86" i="2"/>
  <c r="S85" i="2"/>
  <c r="S84" i="2"/>
  <c r="S83" i="2"/>
  <c r="S82" i="2"/>
  <c r="S81" i="2"/>
  <c r="S80" i="2"/>
  <c r="S79" i="2"/>
  <c r="S78" i="2"/>
  <c r="S77" i="2"/>
  <c r="S76" i="2"/>
  <c r="S75" i="2"/>
  <c r="S74" i="2"/>
  <c r="S73" i="2"/>
  <c r="S72" i="2"/>
  <c r="S71" i="2"/>
  <c r="S70" i="2"/>
  <c r="S69" i="2"/>
  <c r="S68" i="2"/>
  <c r="S67" i="2"/>
  <c r="S66" i="2"/>
  <c r="S65" i="2"/>
  <c r="S64" i="2"/>
  <c r="S63" i="2"/>
  <c r="S62" i="2"/>
  <c r="S61" i="2"/>
  <c r="S60" i="2"/>
  <c r="S59" i="2"/>
  <c r="S58" i="2"/>
  <c r="S57" i="2"/>
  <c r="S56" i="2"/>
  <c r="S55" i="2"/>
  <c r="S54" i="2"/>
  <c r="S53" i="2"/>
  <c r="S52" i="2"/>
  <c r="S51" i="2"/>
  <c r="S50" i="2"/>
  <c r="S49" i="2"/>
  <c r="S48" i="2"/>
  <c r="S47" i="2"/>
  <c r="S46" i="2"/>
  <c r="S45" i="2"/>
  <c r="S44" i="2"/>
  <c r="S43" i="2"/>
  <c r="S42" i="2"/>
  <c r="S35" i="2"/>
  <c r="S32" i="2"/>
  <c r="S30" i="2"/>
  <c r="S29" i="2"/>
  <c r="S28" i="2"/>
  <c r="S27" i="2"/>
  <c r="AI578" i="2" l="1"/>
  <c r="AI577" i="2"/>
  <c r="AI564" i="2"/>
  <c r="AI563" i="2"/>
  <c r="AI562" i="2"/>
  <c r="AI561" i="2"/>
  <c r="AI560" i="2"/>
  <c r="AI559" i="2"/>
  <c r="AI556" i="2"/>
  <c r="AI555" i="2"/>
  <c r="AI554" i="2"/>
  <c r="AI553" i="2"/>
  <c r="AI552" i="2"/>
  <c r="AI551" i="2"/>
  <c r="AI550" i="2"/>
  <c r="AI549" i="2"/>
  <c r="AI548" i="2"/>
  <c r="AI547" i="2"/>
  <c r="AI546" i="2"/>
  <c r="AI545" i="2"/>
  <c r="AI544" i="2"/>
  <c r="AI543" i="2"/>
  <c r="AI542" i="2"/>
  <c r="AI541" i="2"/>
  <c r="AI540" i="2"/>
  <c r="AI539" i="2"/>
  <c r="AI538" i="2"/>
  <c r="AI537" i="2"/>
  <c r="AI536" i="2"/>
  <c r="AI535" i="2"/>
  <c r="AI534" i="2"/>
  <c r="AI533" i="2"/>
  <c r="AI532" i="2"/>
  <c r="AI531" i="2"/>
  <c r="AI530" i="2"/>
  <c r="AI529" i="2"/>
  <c r="AI528" i="2"/>
  <c r="AI526" i="2"/>
  <c r="AI525" i="2"/>
  <c r="AI524" i="2"/>
  <c r="AI521" i="2"/>
  <c r="AI520" i="2"/>
  <c r="AI519" i="2"/>
  <c r="AI518" i="2"/>
  <c r="AI517" i="2"/>
  <c r="AI516" i="2"/>
  <c r="AI515" i="2"/>
  <c r="AI514" i="2"/>
  <c r="AI513" i="2"/>
  <c r="AI512" i="2"/>
  <c r="AI511" i="2"/>
  <c r="AI508" i="2"/>
  <c r="AI505" i="2"/>
  <c r="AI504" i="2"/>
  <c r="AI503" i="2"/>
  <c r="AI502" i="2"/>
  <c r="AI501" i="2"/>
  <c r="AI500" i="2"/>
  <c r="AI499" i="2"/>
  <c r="AI498" i="2"/>
  <c r="AI497" i="2"/>
  <c r="AI485" i="2"/>
  <c r="AI484" i="2"/>
  <c r="AI483" i="2"/>
  <c r="AI482" i="2"/>
  <c r="AI481" i="2"/>
  <c r="AI480" i="2"/>
  <c r="AI479" i="2"/>
  <c r="AI478" i="2"/>
  <c r="AI477" i="2"/>
  <c r="AI476" i="2"/>
  <c r="AI475" i="2"/>
  <c r="AI474" i="2"/>
  <c r="AI473" i="2"/>
  <c r="AI472" i="2"/>
  <c r="AI471" i="2"/>
  <c r="AI470" i="2"/>
  <c r="AI469" i="2"/>
  <c r="AI466" i="2"/>
  <c r="AI464" i="2"/>
  <c r="AI463" i="2"/>
  <c r="AI462" i="2"/>
  <c r="AI461" i="2"/>
  <c r="AI460" i="2"/>
  <c r="AI459" i="2"/>
  <c r="AI458" i="2"/>
  <c r="AI457" i="2"/>
  <c r="AI456" i="2"/>
  <c r="AI455" i="2"/>
  <c r="AI454" i="2"/>
  <c r="AI453" i="2"/>
  <c r="AI452" i="2"/>
  <c r="AI451" i="2"/>
  <c r="AI450" i="2"/>
  <c r="AI449" i="2"/>
  <c r="AI448" i="2"/>
  <c r="AI447" i="2"/>
  <c r="AI446" i="2"/>
  <c r="AI445" i="2"/>
  <c r="AI444" i="2"/>
  <c r="AI443" i="2"/>
  <c r="AI442" i="2"/>
  <c r="AI441" i="2"/>
  <c r="AI440" i="2"/>
  <c r="AI439" i="2"/>
  <c r="AI438" i="2"/>
  <c r="AI437" i="2"/>
  <c r="AI436" i="2"/>
  <c r="AI435" i="2"/>
  <c r="AI434" i="2"/>
  <c r="AI433" i="2"/>
  <c r="AI432" i="2"/>
  <c r="AI431" i="2"/>
  <c r="AI430" i="2"/>
  <c r="AI429" i="2"/>
  <c r="AI428" i="2"/>
  <c r="AI427" i="2"/>
  <c r="AI426" i="2"/>
  <c r="AI425" i="2"/>
  <c r="AI424" i="2"/>
  <c r="AI423" i="2"/>
  <c r="AI422" i="2"/>
  <c r="AI421" i="2"/>
  <c r="AI420" i="2"/>
  <c r="AI417" i="2"/>
  <c r="AI416" i="2"/>
  <c r="AI415" i="2"/>
  <c r="AI414" i="2"/>
  <c r="AI413" i="2"/>
  <c r="AI412" i="2"/>
  <c r="AI411" i="2"/>
  <c r="AI398" i="2"/>
  <c r="AI397" i="2"/>
  <c r="AI396" i="2"/>
  <c r="AI395" i="2"/>
  <c r="AI394" i="2"/>
  <c r="AI393" i="2"/>
  <c r="AI392" i="2"/>
  <c r="AI391" i="2"/>
  <c r="AI390" i="2"/>
  <c r="AI389" i="2"/>
  <c r="AI388" i="2"/>
  <c r="AI387" i="2"/>
  <c r="AI386" i="2"/>
  <c r="AI385" i="2"/>
  <c r="AI384" i="2"/>
  <c r="AI383" i="2"/>
  <c r="AI382" i="2"/>
  <c r="AI381" i="2"/>
  <c r="AI380" i="2"/>
  <c r="AI379" i="2"/>
  <c r="AI378" i="2"/>
  <c r="AI375" i="2"/>
  <c r="AI374" i="2"/>
  <c r="AI373" i="2"/>
  <c r="AI372" i="2"/>
  <c r="AI371" i="2"/>
  <c r="AI370" i="2"/>
  <c r="AI369" i="2"/>
  <c r="AI368" i="2"/>
  <c r="AI367" i="2"/>
  <c r="AI366" i="2"/>
  <c r="AI365" i="2"/>
  <c r="AI364" i="2"/>
  <c r="AI363" i="2"/>
  <c r="AI362" i="2"/>
  <c r="AI361" i="2"/>
  <c r="AI360" i="2"/>
  <c r="AI359" i="2"/>
  <c r="AI358" i="2"/>
  <c r="AI357" i="2"/>
  <c r="AI356" i="2"/>
  <c r="AI355" i="2"/>
  <c r="AI354" i="2"/>
  <c r="AI353" i="2"/>
  <c r="AI352" i="2"/>
  <c r="AI351" i="2"/>
  <c r="AI350" i="2"/>
  <c r="AI349" i="2"/>
  <c r="AI348" i="2"/>
  <c r="AI347" i="2"/>
  <c r="AI346" i="2"/>
  <c r="AI345" i="2"/>
  <c r="AI318" i="2"/>
  <c r="AI317" i="2"/>
  <c r="AI316" i="2"/>
  <c r="AI315" i="2"/>
  <c r="AI314" i="2"/>
  <c r="AI313" i="2"/>
  <c r="AI312" i="2"/>
  <c r="AI311" i="2"/>
  <c r="AI310" i="2"/>
  <c r="AI309" i="2"/>
  <c r="AI306" i="2"/>
  <c r="AI305" i="2"/>
  <c r="AI303" i="2"/>
  <c r="AI302" i="2"/>
  <c r="AI301" i="2"/>
  <c r="AI300" i="2"/>
  <c r="AI299" i="2"/>
  <c r="AI298" i="2"/>
  <c r="AI297" i="2"/>
  <c r="AI296" i="2"/>
  <c r="AI294" i="2"/>
  <c r="AI293" i="2"/>
  <c r="AI292" i="2"/>
  <c r="AI291" i="2"/>
  <c r="AI290" i="2"/>
  <c r="AI289" i="2"/>
  <c r="AI288" i="2"/>
  <c r="AI287" i="2"/>
  <c r="AI286" i="2"/>
  <c r="AI285" i="2"/>
  <c r="AI284" i="2"/>
  <c r="AI283" i="2"/>
  <c r="AI282" i="2"/>
  <c r="AI281" i="2"/>
  <c r="AI280" i="2"/>
  <c r="AI279" i="2"/>
  <c r="AI278" i="2"/>
  <c r="AI277" i="2"/>
  <c r="AI276" i="2"/>
  <c r="AI275" i="2"/>
  <c r="AI274" i="2"/>
  <c r="AI273" i="2"/>
  <c r="AI272" i="2"/>
  <c r="AI271" i="2"/>
  <c r="AI270" i="2"/>
  <c r="AI269" i="2"/>
  <c r="AI267" i="2"/>
  <c r="AI265" i="2"/>
  <c r="AI264" i="2"/>
  <c r="AI263" i="2"/>
  <c r="AI262" i="2"/>
  <c r="AI260" i="2"/>
  <c r="AI258" i="2"/>
  <c r="AI257" i="2"/>
  <c r="AI256" i="2"/>
  <c r="AI255" i="2"/>
  <c r="AI254" i="2"/>
  <c r="AI253" i="2"/>
  <c r="AI252" i="2"/>
  <c r="AI251" i="2"/>
  <c r="AI249" i="2"/>
  <c r="AI248" i="2"/>
  <c r="AI247" i="2"/>
  <c r="AI246" i="2"/>
  <c r="AI245" i="2"/>
  <c r="AI244" i="2"/>
  <c r="AI243" i="2"/>
  <c r="AI242" i="2"/>
  <c r="AI241" i="2"/>
  <c r="AI240" i="2"/>
  <c r="AI239" i="2"/>
  <c r="AI238" i="2"/>
  <c r="AI237" i="2"/>
  <c r="AI236" i="2"/>
  <c r="AI235" i="2"/>
  <c r="AI234" i="2"/>
  <c r="AI233" i="2"/>
  <c r="A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5" i="2"/>
  <c r="AI184" i="2"/>
  <c r="AI183" i="2"/>
  <c r="AI182" i="2"/>
  <c r="AI179" i="2"/>
  <c r="AI178" i="2"/>
  <c r="AI177" i="2"/>
  <c r="AI176" i="2"/>
  <c r="AI172" i="2"/>
  <c r="AI171" i="2"/>
  <c r="AI170" i="2"/>
  <c r="AI169" i="2"/>
  <c r="AI168" i="2"/>
  <c r="AI167" i="2"/>
  <c r="AI165" i="2"/>
  <c r="AI164" i="2"/>
  <c r="AI163" i="2"/>
  <c r="AI162" i="2"/>
  <c r="AI161" i="2"/>
  <c r="AI160" i="2"/>
  <c r="AI158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39" i="2"/>
  <c r="AI138" i="2"/>
  <c r="AI137" i="2"/>
  <c r="AI136" i="2"/>
  <c r="AI135" i="2"/>
  <c r="AI134" i="2"/>
  <c r="AI133" i="2"/>
  <c r="AI132" i="2"/>
  <c r="AI131" i="2"/>
  <c r="AI130" i="2"/>
  <c r="AI125" i="2"/>
  <c r="AI124" i="2"/>
  <c r="AI123" i="2"/>
  <c r="AI122" i="2"/>
  <c r="AI121" i="2"/>
  <c r="AI120" i="2"/>
  <c r="AI119" i="2"/>
  <c r="AI118" i="2"/>
  <c r="AI115" i="2"/>
  <c r="AI114" i="2"/>
  <c r="AI113" i="2"/>
  <c r="AI112" i="2"/>
  <c r="AI110" i="2"/>
  <c r="AI109" i="2"/>
  <c r="AI108" i="2"/>
  <c r="AI107" i="2"/>
  <c r="AI105" i="2"/>
  <c r="AI104" i="2"/>
  <c r="AI102" i="2"/>
  <c r="AI100" i="2"/>
  <c r="AI99" i="2"/>
  <c r="AI98" i="2"/>
  <c r="AI97" i="2"/>
  <c r="AI96" i="2"/>
  <c r="AI95" i="2"/>
  <c r="AI93" i="2"/>
  <c r="AI92" i="2"/>
  <c r="AI91" i="2"/>
  <c r="AI90" i="2"/>
  <c r="AI89" i="2"/>
  <c r="AI88" i="2"/>
  <c r="AI87" i="2"/>
  <c r="AI86" i="2"/>
  <c r="AI85" i="2"/>
  <c r="AI80" i="2"/>
  <c r="AI79" i="2"/>
  <c r="AI78" i="2"/>
  <c r="AI77" i="2"/>
  <c r="AI76" i="2"/>
  <c r="AI75" i="2"/>
  <c r="AI73" i="2"/>
  <c r="AI72" i="2"/>
  <c r="AI71" i="2"/>
  <c r="AI70" i="2"/>
  <c r="AI68" i="2"/>
  <c r="AI67" i="2"/>
  <c r="AI66" i="2"/>
  <c r="AI65" i="2"/>
  <c r="AI64" i="2"/>
  <c r="AI63" i="2"/>
  <c r="AI62" i="2"/>
  <c r="AI61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3" i="2"/>
  <c r="AI42" i="2"/>
  <c r="AI33" i="2"/>
  <c r="AI31" i="2"/>
  <c r="AI29" i="2"/>
  <c r="AI28" i="2"/>
  <c r="AD581" i="2" l="1"/>
  <c r="AE581" i="2" s="1"/>
  <c r="AD573" i="2"/>
  <c r="AE573" i="2" s="1"/>
  <c r="AD567" i="2"/>
  <c r="AE567" i="2" s="1"/>
  <c r="AD566" i="2"/>
  <c r="AE566" i="2" s="1"/>
  <c r="AD565" i="2"/>
  <c r="AE565" i="2" s="1"/>
  <c r="AD564" i="2"/>
  <c r="AE564" i="2" s="1"/>
  <c r="AD561" i="2"/>
  <c r="AE561" i="2" s="1"/>
  <c r="AD560" i="2"/>
  <c r="AE560" i="2" s="1"/>
  <c r="AD559" i="2"/>
  <c r="AE559" i="2" s="1"/>
  <c r="AD556" i="2"/>
  <c r="AE556" i="2" s="1"/>
  <c r="AD555" i="2"/>
  <c r="AE555" i="2" s="1"/>
  <c r="AD554" i="2"/>
  <c r="AE554" i="2" s="1"/>
  <c r="AD553" i="2"/>
  <c r="AE553" i="2" s="1"/>
  <c r="AD552" i="2"/>
  <c r="AE552" i="2" s="1"/>
  <c r="AD551" i="2"/>
  <c r="AE551" i="2" s="1"/>
  <c r="AD550" i="2"/>
  <c r="AE550" i="2" s="1"/>
  <c r="AD549" i="2"/>
  <c r="AE549" i="2" s="1"/>
  <c r="AD548" i="2"/>
  <c r="AE548" i="2" s="1"/>
  <c r="AD547" i="2"/>
  <c r="AE547" i="2" s="1"/>
  <c r="AD546" i="2"/>
  <c r="AE546" i="2" s="1"/>
  <c r="AD545" i="2"/>
  <c r="AE545" i="2" s="1"/>
  <c r="AD544" i="2"/>
  <c r="AE544" i="2" s="1"/>
  <c r="AD543" i="2"/>
  <c r="AE543" i="2" s="1"/>
  <c r="AD542" i="2"/>
  <c r="AE542" i="2" s="1"/>
  <c r="AD541" i="2"/>
  <c r="AE541" i="2" s="1"/>
  <c r="AD540" i="2"/>
  <c r="AE540" i="2" s="1"/>
  <c r="AD539" i="2"/>
  <c r="AE539" i="2" s="1"/>
  <c r="AD538" i="2"/>
  <c r="AE538" i="2" s="1"/>
  <c r="AD537" i="2"/>
  <c r="AE537" i="2" s="1"/>
  <c r="AD536" i="2"/>
  <c r="AE536" i="2" s="1"/>
  <c r="AD535" i="2"/>
  <c r="AE535" i="2" s="1"/>
  <c r="AD534" i="2"/>
  <c r="AE534" i="2" s="1"/>
  <c r="AD533" i="2"/>
  <c r="AE533" i="2" s="1"/>
  <c r="AD532" i="2"/>
  <c r="AE532" i="2" s="1"/>
  <c r="AD531" i="2"/>
  <c r="AE531" i="2" s="1"/>
  <c r="AD530" i="2"/>
  <c r="AE530" i="2" s="1"/>
  <c r="AD529" i="2"/>
  <c r="AE529" i="2" s="1"/>
  <c r="AD528" i="2"/>
  <c r="AE528" i="2" s="1"/>
  <c r="AD526" i="2"/>
  <c r="AE526" i="2" s="1"/>
  <c r="AD525" i="2"/>
  <c r="AE525" i="2" s="1"/>
  <c r="AD524" i="2"/>
  <c r="AE524" i="2" s="1"/>
  <c r="AD521" i="2"/>
  <c r="AE521" i="2" s="1"/>
  <c r="AD520" i="2"/>
  <c r="AE520" i="2" s="1"/>
  <c r="AD519" i="2"/>
  <c r="AE519" i="2" s="1"/>
  <c r="AD518" i="2"/>
  <c r="AE518" i="2" s="1"/>
  <c r="AD517" i="2"/>
  <c r="AE517" i="2" s="1"/>
  <c r="AD516" i="2"/>
  <c r="AE516" i="2" s="1"/>
  <c r="AD515" i="2"/>
  <c r="AE515" i="2" s="1"/>
  <c r="AD514" i="2"/>
  <c r="AE514" i="2" s="1"/>
  <c r="AD513" i="2"/>
  <c r="AE513" i="2" s="1"/>
  <c r="AD512" i="2"/>
  <c r="AE512" i="2" s="1"/>
  <c r="AD511" i="2"/>
  <c r="AE511" i="2" s="1"/>
  <c r="AD503" i="2"/>
  <c r="AE503" i="2" s="1"/>
  <c r="AD502" i="2"/>
  <c r="AE502" i="2" s="1"/>
  <c r="AD501" i="2"/>
  <c r="AE501" i="2" s="1"/>
  <c r="AD500" i="2"/>
  <c r="AE500" i="2" s="1"/>
  <c r="AD485" i="2"/>
  <c r="AE485" i="2" s="1"/>
  <c r="AD484" i="2"/>
  <c r="AE484" i="2" s="1"/>
  <c r="AD483" i="2"/>
  <c r="AE483" i="2" s="1"/>
  <c r="AD482" i="2"/>
  <c r="AE482" i="2" s="1"/>
  <c r="AD481" i="2"/>
  <c r="AE481" i="2" s="1"/>
  <c r="AD480" i="2"/>
  <c r="AE480" i="2" s="1"/>
  <c r="AD479" i="2"/>
  <c r="AE479" i="2" s="1"/>
  <c r="AD478" i="2"/>
  <c r="AE478" i="2" s="1"/>
  <c r="AD477" i="2"/>
  <c r="AE477" i="2" s="1"/>
  <c r="AD476" i="2"/>
  <c r="AE476" i="2" s="1"/>
  <c r="AD475" i="2"/>
  <c r="AE475" i="2" s="1"/>
  <c r="AD474" i="2"/>
  <c r="AE474" i="2" s="1"/>
  <c r="AD473" i="2"/>
  <c r="AE473" i="2" s="1"/>
  <c r="AD472" i="2"/>
  <c r="AE472" i="2" s="1"/>
  <c r="AD466" i="2"/>
  <c r="AE466" i="2" s="1"/>
  <c r="AD464" i="2"/>
  <c r="AE464" i="2" s="1"/>
  <c r="AD463" i="2"/>
  <c r="AE463" i="2" s="1"/>
  <c r="AD462" i="2"/>
  <c r="AE462" i="2" s="1"/>
  <c r="AD461" i="2"/>
  <c r="AE461" i="2" s="1"/>
  <c r="AD459" i="2"/>
  <c r="AE459" i="2" s="1"/>
  <c r="AD458" i="2"/>
  <c r="AE458" i="2" s="1"/>
  <c r="AD457" i="2"/>
  <c r="AE457" i="2" s="1"/>
  <c r="AD456" i="2"/>
  <c r="AE456" i="2" s="1"/>
  <c r="AD455" i="2"/>
  <c r="AE455" i="2" s="1"/>
  <c r="AD454" i="2"/>
  <c r="AE454" i="2" s="1"/>
  <c r="AD453" i="2"/>
  <c r="AE453" i="2" s="1"/>
  <c r="AD452" i="2"/>
  <c r="AE452" i="2" s="1"/>
  <c r="AD451" i="2"/>
  <c r="AE451" i="2" s="1"/>
  <c r="AD450" i="2"/>
  <c r="AE450" i="2" s="1"/>
  <c r="AD449" i="2"/>
  <c r="AE449" i="2" s="1"/>
  <c r="AD448" i="2"/>
  <c r="AE448" i="2" s="1"/>
  <c r="AD447" i="2"/>
  <c r="AE447" i="2" s="1"/>
  <c r="AD446" i="2"/>
  <c r="AE446" i="2" s="1"/>
  <c r="AD445" i="2"/>
  <c r="AE445" i="2" s="1"/>
  <c r="AD444" i="2"/>
  <c r="AE444" i="2" s="1"/>
  <c r="AD443" i="2"/>
  <c r="AE443" i="2" s="1"/>
  <c r="AD441" i="2"/>
  <c r="AE441" i="2" s="1"/>
  <c r="AD440" i="2"/>
  <c r="AE440" i="2" s="1"/>
  <c r="AD439" i="2"/>
  <c r="AE439" i="2" s="1"/>
  <c r="AD438" i="2"/>
  <c r="AE438" i="2" s="1"/>
  <c r="AD437" i="2"/>
  <c r="AE437" i="2" s="1"/>
  <c r="AD436" i="2"/>
  <c r="AE436" i="2" s="1"/>
  <c r="AD435" i="2"/>
  <c r="AE435" i="2" s="1"/>
  <c r="AD434" i="2"/>
  <c r="AE434" i="2" s="1"/>
  <c r="AD433" i="2"/>
  <c r="AE433" i="2" s="1"/>
  <c r="AD432" i="2"/>
  <c r="AE432" i="2" s="1"/>
  <c r="AD431" i="2"/>
  <c r="AE431" i="2" s="1"/>
  <c r="AD430" i="2"/>
  <c r="AE430" i="2" s="1"/>
  <c r="AD429" i="2"/>
  <c r="AE429" i="2" s="1"/>
  <c r="AD428" i="2"/>
  <c r="AE428" i="2" s="1"/>
  <c r="AD427" i="2"/>
  <c r="AE427" i="2" s="1"/>
  <c r="AD426" i="2"/>
  <c r="AE426" i="2" s="1"/>
  <c r="AD425" i="2"/>
  <c r="AE425" i="2" s="1"/>
  <c r="AD424" i="2"/>
  <c r="AE424" i="2" s="1"/>
  <c r="AD423" i="2"/>
  <c r="AE423" i="2" s="1"/>
  <c r="AD422" i="2"/>
  <c r="AE422" i="2" s="1"/>
  <c r="AD421" i="2"/>
  <c r="AE421" i="2" s="1"/>
  <c r="AD420" i="2"/>
  <c r="AE420" i="2" s="1"/>
  <c r="AD417" i="2"/>
  <c r="AE417" i="2" s="1"/>
  <c r="AD416" i="2"/>
  <c r="AE416" i="2" s="1"/>
  <c r="AD415" i="2"/>
  <c r="AE415" i="2" s="1"/>
  <c r="AD414" i="2"/>
  <c r="AE414" i="2" s="1"/>
  <c r="AD413" i="2"/>
  <c r="AE413" i="2" s="1"/>
  <c r="AD412" i="2"/>
  <c r="AE412" i="2" s="1"/>
  <c r="AD411" i="2"/>
  <c r="AE411" i="2" s="1"/>
  <c r="AD400" i="2"/>
  <c r="AE400" i="2" s="1"/>
  <c r="AD399" i="2"/>
  <c r="AE399" i="2" s="1"/>
  <c r="AD398" i="2"/>
  <c r="AE398" i="2" s="1"/>
  <c r="AD397" i="2"/>
  <c r="AE397" i="2" s="1"/>
  <c r="AD396" i="2"/>
  <c r="AE396" i="2" s="1"/>
  <c r="AD395" i="2"/>
  <c r="AE395" i="2" s="1"/>
  <c r="AD394" i="2"/>
  <c r="AE394" i="2" s="1"/>
  <c r="AD393" i="2"/>
  <c r="AE393" i="2" s="1"/>
  <c r="AD392" i="2"/>
  <c r="AE392" i="2" s="1"/>
  <c r="AD391" i="2"/>
  <c r="AE391" i="2" s="1"/>
  <c r="AD390" i="2"/>
  <c r="AE390" i="2" s="1"/>
  <c r="AD389" i="2"/>
  <c r="AE389" i="2" s="1"/>
  <c r="AD388" i="2"/>
  <c r="AE388" i="2" s="1"/>
  <c r="AD387" i="2"/>
  <c r="AE387" i="2" s="1"/>
  <c r="AD386" i="2"/>
  <c r="AE386" i="2" s="1"/>
  <c r="AD385" i="2"/>
  <c r="AE385" i="2" s="1"/>
  <c r="AD384" i="2"/>
  <c r="AE384" i="2" s="1"/>
  <c r="AD383" i="2"/>
  <c r="AE383" i="2" s="1"/>
  <c r="AD382" i="2"/>
  <c r="AE382" i="2" s="1"/>
  <c r="AD381" i="2"/>
  <c r="AE381" i="2" s="1"/>
  <c r="AD380" i="2"/>
  <c r="AE380" i="2" s="1"/>
  <c r="AD379" i="2"/>
  <c r="AE379" i="2" s="1"/>
  <c r="AD378" i="2"/>
  <c r="AE378" i="2" s="1"/>
  <c r="AD375" i="2"/>
  <c r="AE375" i="2" s="1"/>
  <c r="AD374" i="2"/>
  <c r="AE374" i="2" s="1"/>
  <c r="AD373" i="2"/>
  <c r="AE373" i="2" s="1"/>
  <c r="AD372" i="2"/>
  <c r="AE372" i="2" s="1"/>
  <c r="AD371" i="2"/>
  <c r="AE371" i="2" s="1"/>
  <c r="AD370" i="2"/>
  <c r="AE370" i="2" s="1"/>
  <c r="AD369" i="2"/>
  <c r="AE369" i="2" s="1"/>
  <c r="AD368" i="2"/>
  <c r="AE368" i="2" s="1"/>
  <c r="AD367" i="2"/>
  <c r="AE367" i="2" s="1"/>
  <c r="AD366" i="2"/>
  <c r="AE366" i="2" s="1"/>
  <c r="AD365" i="2"/>
  <c r="AE365" i="2" s="1"/>
  <c r="AD364" i="2"/>
  <c r="AE364" i="2" s="1"/>
  <c r="AD363" i="2"/>
  <c r="AE363" i="2" s="1"/>
  <c r="AD362" i="2"/>
  <c r="AE362" i="2" s="1"/>
  <c r="AD361" i="2"/>
  <c r="AE361" i="2" s="1"/>
  <c r="AD360" i="2"/>
  <c r="AE360" i="2" s="1"/>
  <c r="AD359" i="2"/>
  <c r="AE359" i="2" s="1"/>
  <c r="AD358" i="2"/>
  <c r="AE358" i="2" s="1"/>
  <c r="AD357" i="2"/>
  <c r="AE357" i="2" s="1"/>
  <c r="AD356" i="2"/>
  <c r="AE356" i="2" s="1"/>
  <c r="AD355" i="2"/>
  <c r="AE355" i="2" s="1"/>
  <c r="AD354" i="2"/>
  <c r="AE354" i="2" s="1"/>
  <c r="AD353" i="2"/>
  <c r="AE353" i="2" s="1"/>
  <c r="AD352" i="2"/>
  <c r="AE352" i="2" s="1"/>
  <c r="AD351" i="2"/>
  <c r="AE351" i="2" s="1"/>
  <c r="AD350" i="2"/>
  <c r="AE350" i="2" s="1"/>
  <c r="AD349" i="2"/>
  <c r="AE349" i="2" s="1"/>
  <c r="AD348" i="2"/>
  <c r="AE348" i="2" s="1"/>
  <c r="AD347" i="2"/>
  <c r="AE347" i="2" s="1"/>
  <c r="AD346" i="2"/>
  <c r="AE346" i="2" s="1"/>
  <c r="AD345" i="2"/>
  <c r="AE345" i="2" s="1"/>
  <c r="AD344" i="2"/>
  <c r="AE344" i="2" s="1"/>
  <c r="AD318" i="2"/>
  <c r="AE318" i="2" s="1"/>
  <c r="AD317" i="2"/>
  <c r="AE317" i="2" s="1"/>
  <c r="AD316" i="2"/>
  <c r="AE316" i="2" s="1"/>
  <c r="AD315" i="2"/>
  <c r="AE315" i="2" s="1"/>
  <c r="AD314" i="2"/>
  <c r="AE314" i="2" s="1"/>
  <c r="AD313" i="2"/>
  <c r="AE313" i="2" s="1"/>
  <c r="AD312" i="2"/>
  <c r="AE312" i="2" s="1"/>
  <c r="AD311" i="2"/>
  <c r="AE311" i="2" s="1"/>
  <c r="AD310" i="2"/>
  <c r="AE310" i="2" s="1"/>
  <c r="AD309" i="2"/>
  <c r="AE309" i="2" s="1"/>
  <c r="AD306" i="2"/>
  <c r="AE306" i="2" s="1"/>
  <c r="AD305" i="2"/>
  <c r="AE305" i="2" s="1"/>
  <c r="AD304" i="2"/>
  <c r="AE304" i="2" s="1"/>
  <c r="AD303" i="2"/>
  <c r="AE303" i="2" s="1"/>
  <c r="AD302" i="2"/>
  <c r="AE302" i="2" s="1"/>
  <c r="AD301" i="2"/>
  <c r="AE301" i="2" s="1"/>
  <c r="AD300" i="2"/>
  <c r="AE300" i="2" s="1"/>
  <c r="AD299" i="2"/>
  <c r="AE299" i="2" s="1"/>
  <c r="AD298" i="2"/>
  <c r="AE298" i="2" s="1"/>
  <c r="AD297" i="2"/>
  <c r="AE297" i="2" s="1"/>
  <c r="AD296" i="2"/>
  <c r="AE296" i="2" s="1"/>
  <c r="AD295" i="2"/>
  <c r="AE295" i="2" s="1"/>
  <c r="AD294" i="2"/>
  <c r="AE294" i="2" s="1"/>
  <c r="AD293" i="2"/>
  <c r="AE293" i="2" s="1"/>
  <c r="AD292" i="2"/>
  <c r="AE292" i="2" s="1"/>
  <c r="AD291" i="2"/>
  <c r="AE291" i="2" s="1"/>
  <c r="AD290" i="2"/>
  <c r="AE290" i="2" s="1"/>
  <c r="AD289" i="2"/>
  <c r="AE289" i="2" s="1"/>
  <c r="AD288" i="2"/>
  <c r="AE288" i="2" s="1"/>
  <c r="AD287" i="2"/>
  <c r="AE287" i="2" s="1"/>
  <c r="AD286" i="2"/>
  <c r="AE286" i="2" s="1"/>
  <c r="AD285" i="2"/>
  <c r="AE285" i="2" s="1"/>
  <c r="AD284" i="2"/>
  <c r="AE284" i="2" s="1"/>
  <c r="AD283" i="2"/>
  <c r="AE283" i="2" s="1"/>
  <c r="AD282" i="2"/>
  <c r="AE282" i="2" s="1"/>
  <c r="AD281" i="2"/>
  <c r="AE281" i="2" s="1"/>
  <c r="AD280" i="2"/>
  <c r="AE280" i="2" s="1"/>
  <c r="AD279" i="2"/>
  <c r="AE279" i="2" s="1"/>
  <c r="AD278" i="2"/>
  <c r="AE278" i="2" s="1"/>
  <c r="AD277" i="2"/>
  <c r="AE277" i="2" s="1"/>
  <c r="AD276" i="2"/>
  <c r="AE276" i="2" s="1"/>
  <c r="AD275" i="2"/>
  <c r="AE275" i="2" s="1"/>
  <c r="AD274" i="2"/>
  <c r="AE274" i="2" s="1"/>
  <c r="AD273" i="2"/>
  <c r="AE273" i="2" s="1"/>
  <c r="AD272" i="2"/>
  <c r="AE272" i="2" s="1"/>
  <c r="AD271" i="2"/>
  <c r="AE271" i="2" s="1"/>
  <c r="AD270" i="2"/>
  <c r="AE270" i="2" s="1"/>
  <c r="AD269" i="2"/>
  <c r="AE269" i="2" s="1"/>
  <c r="AD268" i="2"/>
  <c r="AE268" i="2" s="1"/>
  <c r="AD267" i="2"/>
  <c r="AE267" i="2" s="1"/>
  <c r="AD266" i="2"/>
  <c r="AE266" i="2" s="1"/>
  <c r="AD265" i="2"/>
  <c r="AE265" i="2" s="1"/>
  <c r="AD264" i="2"/>
  <c r="AE264" i="2" s="1"/>
  <c r="AD263" i="2"/>
  <c r="AE263" i="2" s="1"/>
  <c r="AD262" i="2"/>
  <c r="AE262" i="2" s="1"/>
  <c r="AD261" i="2"/>
  <c r="AE261" i="2" s="1"/>
  <c r="AD260" i="2"/>
  <c r="AE260" i="2" s="1"/>
  <c r="AD259" i="2"/>
  <c r="AE259" i="2" s="1"/>
  <c r="AD258" i="2"/>
  <c r="AE258" i="2" s="1"/>
  <c r="AD257" i="2"/>
  <c r="AE257" i="2" s="1"/>
  <c r="AD256" i="2"/>
  <c r="AE256" i="2" s="1"/>
  <c r="AD255" i="2"/>
  <c r="AE255" i="2" s="1"/>
  <c r="AD254" i="2"/>
  <c r="AE254" i="2" s="1"/>
  <c r="AD253" i="2"/>
  <c r="AE253" i="2" s="1"/>
  <c r="AD252" i="2"/>
  <c r="AE252" i="2" s="1"/>
  <c r="AD251" i="2"/>
  <c r="AE251" i="2" s="1"/>
  <c r="AD250" i="2"/>
  <c r="AE250" i="2" s="1"/>
  <c r="AD249" i="2"/>
  <c r="AE249" i="2" s="1"/>
  <c r="AD248" i="2"/>
  <c r="AE248" i="2" s="1"/>
  <c r="AD247" i="2"/>
  <c r="AE247" i="2" s="1"/>
  <c r="AD246" i="2"/>
  <c r="AE246" i="2" s="1"/>
  <c r="AD245" i="2"/>
  <c r="AE245" i="2" s="1"/>
  <c r="AD244" i="2"/>
  <c r="AE244" i="2" s="1"/>
  <c r="AD243" i="2"/>
  <c r="AE243" i="2" s="1"/>
  <c r="AD242" i="2"/>
  <c r="AE242" i="2" s="1"/>
  <c r="AD241" i="2"/>
  <c r="AE241" i="2" s="1"/>
  <c r="AD240" i="2"/>
  <c r="AE240" i="2" s="1"/>
  <c r="AD239" i="2"/>
  <c r="AE239" i="2" s="1"/>
  <c r="AD238" i="2"/>
  <c r="AE238" i="2" s="1"/>
  <c r="AD237" i="2"/>
  <c r="AE237" i="2" s="1"/>
  <c r="AD236" i="2"/>
  <c r="AE236" i="2" s="1"/>
  <c r="AD235" i="2"/>
  <c r="AE235" i="2" s="1"/>
  <c r="AD234" i="2"/>
  <c r="AE234" i="2" s="1"/>
  <c r="AD233" i="2"/>
  <c r="AE233" i="2" s="1"/>
  <c r="AD232" i="2"/>
  <c r="AE232" i="2" s="1"/>
  <c r="AD231" i="2"/>
  <c r="AE231" i="2" s="1"/>
  <c r="AD230" i="2"/>
  <c r="AE230" i="2" s="1"/>
  <c r="AD229" i="2"/>
  <c r="AE229" i="2" s="1"/>
  <c r="AD228" i="2"/>
  <c r="AE228" i="2" s="1"/>
  <c r="AD227" i="2"/>
  <c r="AE227" i="2" s="1"/>
  <c r="AD226" i="2"/>
  <c r="AE226" i="2" s="1"/>
  <c r="AD225" i="2"/>
  <c r="AE225" i="2" s="1"/>
  <c r="AD224" i="2"/>
  <c r="AE224" i="2" s="1"/>
  <c r="AD223" i="2"/>
  <c r="AE223" i="2" s="1"/>
  <c r="AD222" i="2"/>
  <c r="AE222" i="2" s="1"/>
  <c r="AD221" i="2"/>
  <c r="AE221" i="2" s="1"/>
  <c r="AD220" i="2"/>
  <c r="AE220" i="2" s="1"/>
  <c r="AD219" i="2"/>
  <c r="AE219" i="2" s="1"/>
  <c r="AD218" i="2"/>
  <c r="AE218" i="2" s="1"/>
  <c r="AD217" i="2"/>
  <c r="AE217" i="2" s="1"/>
  <c r="AD216" i="2"/>
  <c r="AE216" i="2" s="1"/>
  <c r="AD215" i="2"/>
  <c r="AE215" i="2" s="1"/>
  <c r="AD214" i="2"/>
  <c r="AE214" i="2" s="1"/>
  <c r="AD213" i="2"/>
  <c r="AE213" i="2" s="1"/>
  <c r="AD212" i="2"/>
  <c r="AE212" i="2" s="1"/>
  <c r="AD211" i="2"/>
  <c r="AE211" i="2" s="1"/>
  <c r="AD210" i="2"/>
  <c r="AE210" i="2" s="1"/>
  <c r="AD209" i="2"/>
  <c r="AE209" i="2" s="1"/>
  <c r="AD208" i="2"/>
  <c r="AE208" i="2" s="1"/>
  <c r="AD207" i="2"/>
  <c r="AE207" i="2" s="1"/>
  <c r="AD206" i="2"/>
  <c r="AE206" i="2" s="1"/>
  <c r="AD205" i="2"/>
  <c r="AE205" i="2" s="1"/>
  <c r="AD204" i="2"/>
  <c r="AE204" i="2" s="1"/>
  <c r="AD203" i="2"/>
  <c r="AE203" i="2" s="1"/>
  <c r="AD202" i="2"/>
  <c r="AE202" i="2" s="1"/>
  <c r="AD201" i="2"/>
  <c r="AE201" i="2" s="1"/>
  <c r="AD200" i="2"/>
  <c r="AE200" i="2" s="1"/>
  <c r="AD199" i="2"/>
  <c r="AE199" i="2" s="1"/>
  <c r="AD198" i="2"/>
  <c r="AE198" i="2" s="1"/>
  <c r="AD197" i="2"/>
  <c r="AE197" i="2" s="1"/>
  <c r="AD196" i="2"/>
  <c r="AE196" i="2" s="1"/>
  <c r="AD195" i="2"/>
  <c r="AE195" i="2" s="1"/>
  <c r="AD194" i="2"/>
  <c r="AE194" i="2" s="1"/>
  <c r="AD193" i="2"/>
  <c r="AE193" i="2" s="1"/>
  <c r="AD192" i="2"/>
  <c r="AE192" i="2" s="1"/>
  <c r="AD191" i="2"/>
  <c r="AE191" i="2" s="1"/>
  <c r="AD190" i="2"/>
  <c r="AE190" i="2" s="1"/>
  <c r="AD189" i="2"/>
  <c r="AE189" i="2" s="1"/>
  <c r="AD188" i="2"/>
  <c r="AE188" i="2" s="1"/>
  <c r="AD187" i="2"/>
  <c r="AE187" i="2" s="1"/>
  <c r="AD186" i="2"/>
  <c r="AE186" i="2" s="1"/>
  <c r="AD185" i="2"/>
  <c r="AE185" i="2" s="1"/>
  <c r="AD184" i="2"/>
  <c r="AE184" i="2" s="1"/>
  <c r="AD183" i="2"/>
  <c r="AE183" i="2" s="1"/>
  <c r="AD182" i="2"/>
  <c r="AE182" i="2" s="1"/>
  <c r="AD179" i="2"/>
  <c r="AE179" i="2" s="1"/>
  <c r="AD178" i="2"/>
  <c r="AE178" i="2" s="1"/>
  <c r="AD177" i="2"/>
  <c r="AE177" i="2" s="1"/>
  <c r="AD176" i="2"/>
  <c r="AE176" i="2" s="1"/>
  <c r="AD172" i="2"/>
  <c r="AE172" i="2" s="1"/>
  <c r="AD171" i="2"/>
  <c r="AE171" i="2" s="1"/>
  <c r="AD170" i="2"/>
  <c r="AE170" i="2" s="1"/>
  <c r="AD169" i="2"/>
  <c r="AE169" i="2" s="1"/>
  <c r="AD168" i="2"/>
  <c r="AE168" i="2" s="1"/>
  <c r="AD167" i="2"/>
  <c r="AE167" i="2" s="1"/>
  <c r="AD165" i="2"/>
  <c r="AE165" i="2" s="1"/>
  <c r="AD164" i="2"/>
  <c r="AE164" i="2" s="1"/>
  <c r="AD163" i="2"/>
  <c r="AE163" i="2" s="1"/>
  <c r="AD162" i="2"/>
  <c r="AE162" i="2" s="1"/>
  <c r="AD161" i="2"/>
  <c r="AE161" i="2" s="1"/>
  <c r="AD160" i="2"/>
  <c r="AE160" i="2" s="1"/>
  <c r="AD159" i="2"/>
  <c r="AE159" i="2" s="1"/>
  <c r="AD158" i="2"/>
  <c r="AE158" i="2" s="1"/>
  <c r="AD157" i="2"/>
  <c r="AE157" i="2" s="1"/>
  <c r="AD156" i="2"/>
  <c r="AE156" i="2" s="1"/>
  <c r="AD155" i="2"/>
  <c r="AE155" i="2" s="1"/>
  <c r="AD154" i="2"/>
  <c r="AE154" i="2" s="1"/>
  <c r="AD153" i="2"/>
  <c r="AE153" i="2" s="1"/>
  <c r="AD152" i="2"/>
  <c r="AE152" i="2" s="1"/>
  <c r="AD151" i="2"/>
  <c r="AE151" i="2" s="1"/>
  <c r="AD150" i="2"/>
  <c r="AE150" i="2" s="1"/>
  <c r="AD149" i="2"/>
  <c r="AE149" i="2" s="1"/>
  <c r="AD148" i="2"/>
  <c r="AE148" i="2" s="1"/>
  <c r="AD147" i="2"/>
  <c r="AE147" i="2" s="1"/>
  <c r="AD146" i="2"/>
  <c r="AE146" i="2" s="1"/>
  <c r="AD145" i="2"/>
  <c r="AE145" i="2" s="1"/>
  <c r="AD144" i="2"/>
  <c r="AE144" i="2" s="1"/>
  <c r="AD143" i="2"/>
  <c r="AE143" i="2" s="1"/>
  <c r="AD142" i="2"/>
  <c r="AE142" i="2" s="1"/>
  <c r="AD141" i="2"/>
  <c r="AE141" i="2" s="1"/>
  <c r="AD140" i="2"/>
  <c r="AE140" i="2" s="1"/>
  <c r="AD139" i="2"/>
  <c r="AE139" i="2" s="1"/>
  <c r="AD138" i="2"/>
  <c r="AE138" i="2" s="1"/>
  <c r="AD137" i="2"/>
  <c r="AE137" i="2" s="1"/>
  <c r="AD136" i="2"/>
  <c r="AE136" i="2" s="1"/>
  <c r="AD135" i="2"/>
  <c r="AE135" i="2" s="1"/>
  <c r="AD134" i="2"/>
  <c r="AE134" i="2" s="1"/>
  <c r="AD133" i="2"/>
  <c r="AE133" i="2" s="1"/>
  <c r="AD132" i="2"/>
  <c r="AE132" i="2" s="1"/>
  <c r="AD131" i="2"/>
  <c r="AE131" i="2" s="1"/>
  <c r="AD130" i="2"/>
  <c r="AE130" i="2" s="1"/>
  <c r="AD125" i="2"/>
  <c r="AE125" i="2" s="1"/>
  <c r="AD124" i="2"/>
  <c r="AE124" i="2" s="1"/>
  <c r="AD123" i="2"/>
  <c r="AE123" i="2" s="1"/>
  <c r="AD122" i="2"/>
  <c r="AE122" i="2" s="1"/>
  <c r="AD121" i="2"/>
  <c r="AE121" i="2" s="1"/>
  <c r="AD120" i="2"/>
  <c r="AE120" i="2" s="1"/>
  <c r="AD119" i="2"/>
  <c r="AE119" i="2" s="1"/>
  <c r="AD118" i="2"/>
  <c r="AE118" i="2" s="1"/>
  <c r="AD115" i="2"/>
  <c r="AE115" i="2" s="1"/>
  <c r="AD114" i="2"/>
  <c r="AE114" i="2" s="1"/>
  <c r="AD113" i="2"/>
  <c r="AE113" i="2" s="1"/>
  <c r="AD112" i="2"/>
  <c r="AE112" i="2" s="1"/>
  <c r="AD111" i="2"/>
  <c r="AE111" i="2" s="1"/>
  <c r="AD110" i="2"/>
  <c r="AE110" i="2" s="1"/>
  <c r="AD109" i="2"/>
  <c r="AE109" i="2" s="1"/>
  <c r="AD108" i="2"/>
  <c r="AE108" i="2" s="1"/>
  <c r="AD107" i="2"/>
  <c r="AE107" i="2" s="1"/>
  <c r="AD106" i="2"/>
  <c r="AE106" i="2" s="1"/>
  <c r="AD105" i="2"/>
  <c r="AE105" i="2" s="1"/>
  <c r="AD104" i="2"/>
  <c r="AE104" i="2" s="1"/>
  <c r="AD103" i="2"/>
  <c r="AE103" i="2" s="1"/>
  <c r="AD102" i="2"/>
  <c r="AE102" i="2" s="1"/>
  <c r="AD101" i="2"/>
  <c r="AE101" i="2" s="1"/>
  <c r="AD100" i="2"/>
  <c r="AE100" i="2" s="1"/>
  <c r="AD99" i="2"/>
  <c r="AE99" i="2" s="1"/>
  <c r="AD98" i="2"/>
  <c r="AE98" i="2" s="1"/>
  <c r="AD97" i="2"/>
  <c r="AE97" i="2" s="1"/>
  <c r="AD96" i="2"/>
  <c r="AE96" i="2" s="1"/>
  <c r="AD95" i="2"/>
  <c r="AE95" i="2" s="1"/>
  <c r="AD93" i="2"/>
  <c r="AE93" i="2" s="1"/>
  <c r="AD92" i="2"/>
  <c r="AE92" i="2" s="1"/>
  <c r="AD91" i="2"/>
  <c r="AE91" i="2" s="1"/>
  <c r="AD90" i="2"/>
  <c r="AE90" i="2" s="1"/>
  <c r="AD89" i="2"/>
  <c r="AE89" i="2" s="1"/>
  <c r="AD88" i="2"/>
  <c r="AE88" i="2" s="1"/>
  <c r="AD87" i="2"/>
  <c r="AE87" i="2" s="1"/>
  <c r="AD86" i="2"/>
  <c r="AE86" i="2" s="1"/>
  <c r="AD85" i="2"/>
  <c r="AE85" i="2" s="1"/>
  <c r="AD84" i="2"/>
  <c r="AE84" i="2" s="1"/>
  <c r="AD83" i="2"/>
  <c r="AE83" i="2" s="1"/>
  <c r="AD82" i="2"/>
  <c r="AE82" i="2" s="1"/>
  <c r="AD81" i="2"/>
  <c r="AE81" i="2" s="1"/>
  <c r="AD80" i="2"/>
  <c r="AE80" i="2" s="1"/>
  <c r="AD79" i="2"/>
  <c r="AE79" i="2" s="1"/>
  <c r="AD78" i="2"/>
  <c r="AE78" i="2" s="1"/>
  <c r="AD77" i="2"/>
  <c r="AE77" i="2" s="1"/>
  <c r="AD76" i="2"/>
  <c r="AE76" i="2" s="1"/>
  <c r="AD75" i="2"/>
  <c r="AE75" i="2" s="1"/>
  <c r="AD74" i="2"/>
  <c r="AE74" i="2" s="1"/>
  <c r="AD73" i="2"/>
  <c r="AE73" i="2" s="1"/>
  <c r="AD72" i="2"/>
  <c r="AE72" i="2" s="1"/>
  <c r="AD71" i="2"/>
  <c r="AE71" i="2" s="1"/>
  <c r="AD70" i="2"/>
  <c r="AE70" i="2" s="1"/>
  <c r="AD69" i="2"/>
  <c r="AE69" i="2" s="1"/>
  <c r="AD68" i="2"/>
  <c r="AE68" i="2" s="1"/>
  <c r="AD67" i="2"/>
  <c r="AE67" i="2" s="1"/>
  <c r="AD66" i="2"/>
  <c r="AE66" i="2" s="1"/>
  <c r="AD65" i="2"/>
  <c r="AE65" i="2" s="1"/>
  <c r="AD64" i="2"/>
  <c r="AE64" i="2" s="1"/>
  <c r="AD63" i="2"/>
  <c r="AE63" i="2" s="1"/>
  <c r="AD62" i="2"/>
  <c r="AE62" i="2" s="1"/>
  <c r="AD61" i="2"/>
  <c r="AE61" i="2" s="1"/>
  <c r="AD60" i="2"/>
  <c r="AE60" i="2" s="1"/>
  <c r="AD59" i="2"/>
  <c r="AE59" i="2" s="1"/>
  <c r="AD58" i="2"/>
  <c r="AE58" i="2" s="1"/>
  <c r="AD57" i="2"/>
  <c r="AE57" i="2" s="1"/>
  <c r="AD56" i="2"/>
  <c r="AE56" i="2" s="1"/>
  <c r="AD55" i="2"/>
  <c r="AE55" i="2" s="1"/>
  <c r="AD54" i="2"/>
  <c r="AE54" i="2" s="1"/>
  <c r="AD53" i="2"/>
  <c r="AE53" i="2" s="1"/>
  <c r="AD52" i="2"/>
  <c r="AE52" i="2" s="1"/>
  <c r="AD51" i="2"/>
  <c r="AE51" i="2" s="1"/>
  <c r="AD50" i="2"/>
  <c r="AE50" i="2" s="1"/>
  <c r="AD49" i="2"/>
  <c r="AE49" i="2" s="1"/>
  <c r="AD48" i="2"/>
  <c r="AE48" i="2" s="1"/>
  <c r="AD47" i="2"/>
  <c r="AE47" i="2" s="1"/>
  <c r="AD46" i="2"/>
  <c r="AE46" i="2" s="1"/>
  <c r="AD45" i="2"/>
  <c r="AE45" i="2" s="1"/>
  <c r="AD44" i="2"/>
  <c r="AE44" i="2" s="1"/>
  <c r="AD43" i="2"/>
  <c r="AE43" i="2" s="1"/>
  <c r="AD42" i="2"/>
  <c r="AE42" i="2" s="1"/>
  <c r="AD35" i="2"/>
  <c r="AE35" i="2" s="1"/>
  <c r="AD32" i="2"/>
  <c r="AE32" i="2" s="1"/>
  <c r="AD30" i="2"/>
  <c r="AE30" i="2" s="1"/>
  <c r="AD29" i="2"/>
  <c r="AE29" i="2" s="1"/>
  <c r="AD28" i="2"/>
  <c r="AE28" i="2" s="1"/>
  <c r="AD27" i="2"/>
  <c r="AE27" i="2" s="1"/>
  <c r="AC587" i="2" l="1"/>
  <c r="AC586" i="2"/>
  <c r="AC585" i="2"/>
  <c r="AC583" i="2"/>
  <c r="AC582" i="2"/>
  <c r="AC581" i="2"/>
  <c r="AC573" i="2"/>
  <c r="AC564" i="2"/>
  <c r="AC563" i="2"/>
  <c r="AC561" i="2"/>
  <c r="AC560" i="2"/>
  <c r="AC559" i="2"/>
  <c r="AC558" i="2"/>
  <c r="AC557" i="2"/>
  <c r="AC556" i="2"/>
  <c r="AC555" i="2"/>
  <c r="AC554" i="2"/>
  <c r="AC553" i="2"/>
  <c r="AC552" i="2"/>
  <c r="AC551" i="2"/>
  <c r="AC550" i="2"/>
  <c r="AC549" i="2"/>
  <c r="AC548" i="2"/>
  <c r="AC547" i="2"/>
  <c r="AC546" i="2"/>
  <c r="AC545" i="2"/>
  <c r="AC544" i="2"/>
  <c r="AC543" i="2"/>
  <c r="AC542" i="2"/>
  <c r="AC541" i="2"/>
  <c r="AC540" i="2"/>
  <c r="AC539" i="2"/>
  <c r="AC538" i="2"/>
  <c r="AC537" i="2"/>
  <c r="AC536" i="2"/>
  <c r="AC535" i="2"/>
  <c r="AC534" i="2"/>
  <c r="AC533" i="2"/>
  <c r="AC532" i="2"/>
  <c r="AC531" i="2"/>
  <c r="AC530" i="2"/>
  <c r="AC529" i="2"/>
  <c r="AC528" i="2"/>
  <c r="AC527" i="2"/>
  <c r="AC526" i="2"/>
  <c r="AC525" i="2"/>
  <c r="AC524" i="2"/>
  <c r="AC523" i="2"/>
  <c r="AC522" i="2"/>
  <c r="AC521" i="2"/>
  <c r="AC520" i="2"/>
  <c r="AC519" i="2"/>
  <c r="AC518" i="2"/>
  <c r="AC517" i="2"/>
  <c r="AC516" i="2"/>
  <c r="AC515" i="2"/>
  <c r="AC514" i="2"/>
  <c r="AC513" i="2"/>
  <c r="AC512" i="2"/>
  <c r="AC511" i="2"/>
  <c r="AC503" i="2"/>
  <c r="AC502" i="2"/>
  <c r="AC501" i="2"/>
  <c r="AC500" i="2"/>
  <c r="AC485" i="2"/>
  <c r="AC484" i="2"/>
  <c r="AC483" i="2"/>
  <c r="AC482" i="2"/>
  <c r="AC481" i="2"/>
  <c r="AC480" i="2"/>
  <c r="AC479" i="2"/>
  <c r="AC478" i="2"/>
  <c r="AC477" i="2"/>
  <c r="AC476" i="2"/>
  <c r="AC475" i="2"/>
  <c r="AC474" i="2"/>
  <c r="AC473" i="2"/>
  <c r="AC472" i="2"/>
  <c r="AC471" i="2"/>
  <c r="AC470" i="2"/>
  <c r="AC469" i="2"/>
  <c r="AC468" i="2"/>
  <c r="AC467" i="2"/>
  <c r="AC466" i="2"/>
  <c r="AC465" i="2"/>
  <c r="AC464" i="2"/>
  <c r="AC463" i="2"/>
  <c r="AC462" i="2"/>
  <c r="AC461" i="2"/>
  <c r="AC460" i="2"/>
  <c r="AC459" i="2"/>
  <c r="AC458" i="2"/>
  <c r="AC457" i="2"/>
  <c r="AC456" i="2"/>
  <c r="AC455" i="2"/>
  <c r="AC454" i="2"/>
  <c r="AC453" i="2"/>
  <c r="AC452" i="2"/>
  <c r="AC451" i="2"/>
  <c r="AC450" i="2"/>
  <c r="AC449" i="2"/>
  <c r="AC448" i="2"/>
  <c r="AC447" i="2"/>
  <c r="AC446" i="2"/>
  <c r="AC445" i="2"/>
  <c r="AC444" i="2"/>
  <c r="AC443" i="2"/>
  <c r="AC442" i="2"/>
  <c r="AC441" i="2"/>
  <c r="AC440" i="2"/>
  <c r="AC439" i="2"/>
  <c r="AC438" i="2"/>
  <c r="AC437" i="2"/>
  <c r="AC436" i="2"/>
  <c r="AC435" i="2"/>
  <c r="AC434" i="2"/>
  <c r="AC433" i="2"/>
  <c r="AC432" i="2"/>
  <c r="AC431" i="2"/>
  <c r="AC430" i="2"/>
  <c r="AC429" i="2"/>
  <c r="AC428" i="2"/>
  <c r="AC427" i="2"/>
  <c r="AC426" i="2"/>
  <c r="AC425" i="2"/>
  <c r="AC424" i="2"/>
  <c r="AC423" i="2"/>
  <c r="AC422" i="2"/>
  <c r="AC421" i="2"/>
  <c r="AC420" i="2"/>
  <c r="AC419" i="2"/>
  <c r="AC418" i="2"/>
  <c r="AC417" i="2"/>
  <c r="AC416" i="2"/>
  <c r="AC415" i="2"/>
  <c r="AC414" i="2"/>
  <c r="AC413" i="2"/>
  <c r="AC412" i="2"/>
  <c r="AC411" i="2"/>
  <c r="AC398" i="2"/>
  <c r="AC397" i="2"/>
  <c r="AC396" i="2"/>
  <c r="AC395" i="2"/>
  <c r="AC394" i="2"/>
  <c r="AC393" i="2"/>
  <c r="AC392" i="2"/>
  <c r="AC391" i="2"/>
  <c r="AC390" i="2"/>
  <c r="AC389" i="2"/>
  <c r="AC388" i="2"/>
  <c r="AC387" i="2"/>
  <c r="AC386" i="2"/>
  <c r="AC385" i="2"/>
  <c r="AC384" i="2"/>
  <c r="AC383" i="2"/>
  <c r="AC382" i="2"/>
  <c r="AC381" i="2"/>
  <c r="AC380" i="2"/>
  <c r="AC379" i="2"/>
  <c r="AC378" i="2"/>
  <c r="AC375" i="2"/>
  <c r="AC374" i="2"/>
  <c r="AC373" i="2"/>
  <c r="AC372" i="2"/>
  <c r="AC371" i="2"/>
  <c r="AC370" i="2"/>
  <c r="AC369" i="2"/>
  <c r="AC368" i="2"/>
  <c r="AC367" i="2"/>
  <c r="AC366" i="2"/>
  <c r="AC365" i="2"/>
  <c r="AC364" i="2"/>
  <c r="AC363" i="2"/>
  <c r="AC362" i="2"/>
  <c r="AC361" i="2"/>
  <c r="AC360" i="2"/>
  <c r="AC359" i="2"/>
  <c r="AC358" i="2"/>
  <c r="AC357" i="2"/>
  <c r="AC356" i="2"/>
  <c r="AC355" i="2"/>
  <c r="AC354" i="2"/>
  <c r="AC353" i="2"/>
  <c r="AC352" i="2"/>
  <c r="AC351" i="2"/>
  <c r="AC350" i="2"/>
  <c r="AC349" i="2"/>
  <c r="AC348" i="2"/>
  <c r="AC347" i="2"/>
  <c r="AC346" i="2"/>
  <c r="AC345" i="2"/>
  <c r="AC344" i="2"/>
  <c r="AC318" i="2"/>
  <c r="AC317" i="2"/>
  <c r="AC316" i="2"/>
  <c r="AC315" i="2"/>
  <c r="AC314" i="2"/>
  <c r="AC313" i="2"/>
  <c r="AC312" i="2"/>
  <c r="AC311" i="2"/>
  <c r="AC310" i="2"/>
  <c r="AC309" i="2"/>
  <c r="AC308" i="2"/>
  <c r="AC307" i="2"/>
  <c r="AC306" i="2"/>
  <c r="AC305" i="2"/>
  <c r="AC304" i="2"/>
  <c r="AC303" i="2"/>
  <c r="AC302" i="2"/>
  <c r="AC301" i="2"/>
  <c r="AC300" i="2"/>
  <c r="AC299" i="2"/>
  <c r="AC298" i="2"/>
  <c r="AC297" i="2"/>
  <c r="AC296" i="2"/>
  <c r="AC295" i="2"/>
  <c r="AC294" i="2"/>
  <c r="AC293" i="2"/>
  <c r="AC292" i="2"/>
  <c r="AC291" i="2"/>
  <c r="AC290" i="2"/>
  <c r="AC289" i="2"/>
  <c r="AC288" i="2"/>
  <c r="AC287" i="2"/>
  <c r="AC286" i="2"/>
  <c r="AC285" i="2"/>
  <c r="AC284" i="2"/>
  <c r="AC283" i="2"/>
  <c r="AC282" i="2"/>
  <c r="AC281" i="2"/>
  <c r="AC280" i="2"/>
  <c r="AC279" i="2"/>
  <c r="AC278" i="2"/>
  <c r="AC277" i="2"/>
  <c r="AC276" i="2"/>
  <c r="AC275" i="2"/>
  <c r="AC274" i="2"/>
  <c r="AC273" i="2"/>
  <c r="AC272" i="2"/>
  <c r="AC271" i="2"/>
  <c r="AC270" i="2"/>
  <c r="AC269" i="2"/>
  <c r="AC268" i="2"/>
  <c r="AC267" i="2"/>
  <c r="AC266" i="2"/>
  <c r="AC265" i="2"/>
  <c r="AC264" i="2"/>
  <c r="AC263" i="2"/>
  <c r="AC262" i="2"/>
  <c r="AC261" i="2"/>
  <c r="AC260" i="2"/>
  <c r="AC259" i="2"/>
  <c r="AC258" i="2"/>
  <c r="AC257" i="2"/>
  <c r="AC256" i="2"/>
  <c r="AC255" i="2"/>
  <c r="AC254" i="2"/>
  <c r="AC253" i="2"/>
  <c r="AC252" i="2"/>
  <c r="AC251" i="2"/>
  <c r="AC250" i="2"/>
  <c r="AC249" i="2"/>
  <c r="AC248" i="2"/>
  <c r="AC247" i="2"/>
  <c r="AC246" i="2"/>
  <c r="AC245" i="2"/>
  <c r="AC244" i="2"/>
  <c r="AC243" i="2"/>
  <c r="AC242" i="2"/>
  <c r="AC241" i="2"/>
  <c r="AC240" i="2"/>
  <c r="AC239" i="2"/>
  <c r="AC238" i="2"/>
  <c r="AC237" i="2"/>
  <c r="AC236" i="2"/>
  <c r="AC235" i="2"/>
  <c r="AC234" i="2"/>
  <c r="AC233" i="2"/>
  <c r="AC232" i="2"/>
  <c r="AC231" i="2"/>
  <c r="AC230" i="2"/>
  <c r="AC229" i="2"/>
  <c r="AC228" i="2"/>
  <c r="AC227" i="2"/>
  <c r="AC226" i="2"/>
  <c r="AC225" i="2"/>
  <c r="AC224" i="2"/>
  <c r="AC223" i="2"/>
  <c r="AC222" i="2"/>
  <c r="AC221" i="2"/>
  <c r="AC220" i="2"/>
  <c r="AC219" i="2"/>
  <c r="AC218" i="2"/>
  <c r="AC217" i="2"/>
  <c r="AC216" i="2"/>
  <c r="AC215" i="2"/>
  <c r="AC214" i="2"/>
  <c r="AC213" i="2"/>
  <c r="AC212" i="2"/>
  <c r="AC211" i="2"/>
  <c r="AC210" i="2"/>
  <c r="AC209" i="2"/>
  <c r="AC208" i="2"/>
  <c r="AC207" i="2"/>
  <c r="AC206" i="2"/>
  <c r="AC205" i="2"/>
  <c r="AC204" i="2"/>
  <c r="AC203" i="2"/>
  <c r="AC202" i="2"/>
  <c r="AC201" i="2"/>
  <c r="AC200" i="2"/>
  <c r="AC199" i="2"/>
  <c r="AC198" i="2"/>
  <c r="AC197" i="2"/>
  <c r="AC196" i="2"/>
  <c r="AC195" i="2"/>
  <c r="AC194" i="2"/>
  <c r="AC193" i="2"/>
  <c r="AC192" i="2"/>
  <c r="AC191" i="2"/>
  <c r="AC190" i="2"/>
  <c r="AC189" i="2"/>
  <c r="AC188" i="2"/>
  <c r="AC187" i="2"/>
  <c r="AC186" i="2"/>
  <c r="AC185" i="2"/>
  <c r="AC184" i="2"/>
  <c r="AC183" i="2"/>
  <c r="AC182" i="2"/>
  <c r="AC181" i="2"/>
  <c r="AC180" i="2"/>
  <c r="AC179" i="2"/>
  <c r="AC178" i="2"/>
  <c r="AC177" i="2"/>
  <c r="AC176" i="2"/>
  <c r="AC175" i="2"/>
  <c r="AC174" i="2"/>
  <c r="AC173" i="2"/>
  <c r="AC172" i="2"/>
  <c r="AC171" i="2"/>
  <c r="AC170" i="2"/>
  <c r="AC169" i="2"/>
  <c r="AC168" i="2"/>
  <c r="AC167" i="2"/>
  <c r="AC166" i="2"/>
  <c r="AC165" i="2"/>
  <c r="AC164" i="2"/>
  <c r="AC163" i="2"/>
  <c r="AC162" i="2"/>
  <c r="AC161" i="2"/>
  <c r="AC160" i="2"/>
  <c r="AC159" i="2"/>
  <c r="AC158" i="2"/>
  <c r="AC157" i="2"/>
  <c r="AC156" i="2"/>
  <c r="AC155" i="2"/>
  <c r="AC154" i="2"/>
  <c r="AC153" i="2"/>
  <c r="AC152" i="2"/>
  <c r="AC151" i="2"/>
  <c r="AC150" i="2"/>
  <c r="AC149" i="2"/>
  <c r="AC148" i="2"/>
  <c r="AC147" i="2"/>
  <c r="AC146" i="2"/>
  <c r="AC145" i="2"/>
  <c r="AC144" i="2"/>
  <c r="AC143" i="2"/>
  <c r="AC142" i="2"/>
  <c r="AC141" i="2"/>
  <c r="AC140" i="2"/>
  <c r="AC139" i="2"/>
  <c r="AC138" i="2"/>
  <c r="AC137" i="2"/>
  <c r="AC136" i="2"/>
  <c r="AC135" i="2"/>
  <c r="AC134" i="2"/>
  <c r="AC133" i="2"/>
  <c r="AC132" i="2"/>
  <c r="AC131" i="2"/>
  <c r="AC130" i="2"/>
  <c r="AC129" i="2"/>
  <c r="AC128" i="2"/>
  <c r="AC127" i="2"/>
  <c r="AC126" i="2"/>
  <c r="AC125" i="2"/>
  <c r="AC124" i="2"/>
  <c r="AC123" i="2"/>
  <c r="AC122" i="2"/>
  <c r="AC121" i="2"/>
  <c r="AC120" i="2"/>
  <c r="AC119" i="2"/>
  <c r="AC118" i="2"/>
  <c r="AC117" i="2"/>
  <c r="AC116" i="2"/>
  <c r="AC115" i="2"/>
  <c r="AC114" i="2"/>
  <c r="AC113" i="2"/>
  <c r="AC112" i="2"/>
  <c r="AC111" i="2"/>
  <c r="AC110" i="2"/>
  <c r="AC109" i="2"/>
  <c r="AC108" i="2"/>
  <c r="AC107" i="2"/>
  <c r="AC106" i="2"/>
  <c r="AC105" i="2"/>
  <c r="AC104" i="2"/>
  <c r="AC103" i="2"/>
  <c r="AC102" i="2"/>
  <c r="AC101" i="2"/>
  <c r="AC100" i="2"/>
  <c r="AC99" i="2"/>
  <c r="AC98" i="2"/>
  <c r="AC97" i="2"/>
  <c r="AC96" i="2"/>
  <c r="AC95" i="2"/>
  <c r="AC94" i="2"/>
  <c r="AC93" i="2"/>
  <c r="AC92" i="2"/>
  <c r="AC91" i="2"/>
  <c r="AC90" i="2"/>
  <c r="AC89" i="2"/>
  <c r="AC88" i="2"/>
  <c r="AC87" i="2"/>
  <c r="AC86" i="2"/>
  <c r="AC85" i="2"/>
  <c r="AC84" i="2"/>
  <c r="AC83" i="2"/>
  <c r="AC82" i="2"/>
  <c r="AC81" i="2"/>
  <c r="AC80" i="2"/>
  <c r="AC79" i="2"/>
  <c r="AC78" i="2"/>
  <c r="AC77" i="2"/>
  <c r="AC76" i="2"/>
  <c r="AC75" i="2"/>
  <c r="AC74" i="2"/>
  <c r="AC73" i="2"/>
  <c r="AC72" i="2"/>
  <c r="AC71" i="2"/>
  <c r="AC70" i="2"/>
  <c r="AC69" i="2"/>
  <c r="AC68" i="2"/>
  <c r="AC67" i="2"/>
  <c r="AC66" i="2"/>
  <c r="AC65" i="2"/>
  <c r="AC64" i="2"/>
  <c r="AC63" i="2"/>
  <c r="AC62" i="2"/>
  <c r="AC61" i="2"/>
  <c r="AC60" i="2"/>
  <c r="AC59" i="2"/>
  <c r="AC58" i="2"/>
  <c r="AC57" i="2"/>
  <c r="AC56" i="2"/>
  <c r="AC55" i="2"/>
  <c r="AC54" i="2"/>
  <c r="AC53" i="2"/>
  <c r="AC52" i="2"/>
  <c r="AC51" i="2"/>
  <c r="AC50" i="2"/>
  <c r="AC49" i="2"/>
  <c r="AC48" i="2"/>
  <c r="AC47" i="2"/>
  <c r="AC46" i="2"/>
  <c r="AC45" i="2"/>
  <c r="AC44" i="2"/>
  <c r="AC43" i="2"/>
  <c r="AC42" i="2"/>
  <c r="AC41" i="2"/>
  <c r="AC40" i="2"/>
  <c r="AC39" i="2"/>
  <c r="AC38" i="2"/>
  <c r="AC37" i="2"/>
  <c r="AC36" i="2"/>
  <c r="AC35" i="2"/>
  <c r="AC34" i="2"/>
  <c r="AC33" i="2"/>
  <c r="AC32" i="2"/>
  <c r="AC31" i="2"/>
  <c r="AC30" i="2"/>
  <c r="AC29" i="2"/>
  <c r="AC28" i="2"/>
  <c r="AC27" i="2"/>
</calcChain>
</file>

<file path=xl/sharedStrings.xml><?xml version="1.0" encoding="utf-8"?>
<sst xmlns="http://schemas.openxmlformats.org/spreadsheetml/2006/main" count="8993" uniqueCount="1232">
  <si>
    <t>коэф.</t>
  </si>
  <si>
    <t>Применяемые для льготной категории граждан:</t>
  </si>
  <si>
    <t>№</t>
  </si>
  <si>
    <t>Категория услуг</t>
  </si>
  <si>
    <t>Подкатегория</t>
  </si>
  <si>
    <t>Наименование услуг</t>
  </si>
  <si>
    <t>Уточнение для некоторых видов услуг</t>
  </si>
  <si>
    <t>Единица измерения</t>
  </si>
  <si>
    <t>Санитарно-технические работы</t>
  </si>
  <si>
    <t>Вызов специалиста</t>
  </si>
  <si>
    <t>Выход специалиста для осмотра и (или) консультации</t>
  </si>
  <si>
    <t>1 выход</t>
  </si>
  <si>
    <t>ИПУ воды</t>
  </si>
  <si>
    <t>1 шт.</t>
  </si>
  <si>
    <t>Повторная опломбировка ИПУ в связи с нарушением пломбы по вине жителей или третьих лиц</t>
  </si>
  <si>
    <t>Фильтр</t>
  </si>
  <si>
    <t>Установка фильтра очистки питьевой воды</t>
  </si>
  <si>
    <t>Демонтаж фильтра для очистки питьевой воды</t>
  </si>
  <si>
    <t>Замена картриджей для фильтра очистки питьевой воды</t>
  </si>
  <si>
    <t>Унитаз, биде, писсуар</t>
  </si>
  <si>
    <t>Установка сиденья унитаза</t>
  </si>
  <si>
    <t>Замена сиденья унитаза</t>
  </si>
  <si>
    <t>Демонтаж сиденья унитаза</t>
  </si>
  <si>
    <t>С присоединением к канализации</t>
  </si>
  <si>
    <t>Замена унитаза подвесного (без рамы инсталляции)</t>
  </si>
  <si>
    <t>Установка напольного биде, писсуара</t>
  </si>
  <si>
    <t>Замена напольного биде, писсуара</t>
  </si>
  <si>
    <t>Установка подвесного биде, писсуара</t>
  </si>
  <si>
    <t>Замена подвесного биде, писсуара</t>
  </si>
  <si>
    <t>Установка рамы инсталляции для подвесных сантехнических приборов</t>
  </si>
  <si>
    <t>Демонтаж инсталляции для сантехнических приборов</t>
  </si>
  <si>
    <t>Замена бачка напольного унитаза</t>
  </si>
  <si>
    <t>Демонтаж бачка напольного унитаза</t>
  </si>
  <si>
    <t>Укрепление расшатанного унитаза (без снятия)</t>
  </si>
  <si>
    <t>1 услуга</t>
  </si>
  <si>
    <t>Демонтаж подвесных санитарных приборов</t>
  </si>
  <si>
    <t>Установка гофры унитаза</t>
  </si>
  <si>
    <t>Замена гофры унитаза</t>
  </si>
  <si>
    <t>Демонтаж гофры унитаза</t>
  </si>
  <si>
    <t>Регулировка арматуры бачка унитаза</t>
  </si>
  <si>
    <t>Ремонт арматуры бачка унитаза</t>
  </si>
  <si>
    <t>Демонтаж арматуры бачка унитаза</t>
  </si>
  <si>
    <t>Присоединение унитаза, биде, писсуара к канализации</t>
  </si>
  <si>
    <t>Предоставляется на установленные ранее сантехнические приборы</t>
  </si>
  <si>
    <t>Демонтаж напольного унитаза, биде, писсуара (без нарушения целостности сан. прибора)</t>
  </si>
  <si>
    <t>Гибкая подводка</t>
  </si>
  <si>
    <t>1 подводка</t>
  </si>
  <si>
    <t>Смеситель</t>
  </si>
  <si>
    <t>Замена картриджа смесителя или кран-буксы</t>
  </si>
  <si>
    <t>Ремонт смесителя со снятием с места</t>
  </si>
  <si>
    <t>Демонтаж смесителя простого, бесконтактного, термостатического</t>
  </si>
  <si>
    <t>Демонтаж смесителя врезного, смесителя с душем</t>
  </si>
  <si>
    <t>Демонтаж смесителя на жесткой подводке</t>
  </si>
  <si>
    <t>Монтаж смесителя простого двухвентильного либо однорычажного</t>
  </si>
  <si>
    <t>Монтаж смесителя термостатического, бесконтактного</t>
  </si>
  <si>
    <t>Монтаж смесителя врезного</t>
  </si>
  <si>
    <t>Монтаж смесителя с душем</t>
  </si>
  <si>
    <t>Запорно-регулировочная арматура</t>
  </si>
  <si>
    <t>После первого запорного устройства в квартире</t>
  </si>
  <si>
    <t>Замена поврежденной полиэтиленовой насадки к вентильной головке</t>
  </si>
  <si>
    <t>1 насадка</t>
  </si>
  <si>
    <t>Элементы сантехнических приборов</t>
  </si>
  <si>
    <t>Замена уплотнителей (прокладок) кранов, смесителей, труб D до 32 мм</t>
  </si>
  <si>
    <t>Замена сетки крана (аэратор)</t>
  </si>
  <si>
    <t>Сифон</t>
  </si>
  <si>
    <t>Прочистка и промывка сифонов и санитарных приборов</t>
  </si>
  <si>
    <t>1 сифон</t>
  </si>
  <si>
    <t>Монтаж сифона раковины на пластиковых трубопроводах</t>
  </si>
  <si>
    <t>Замена сифона раковины на пластиковых трубопроводах</t>
  </si>
  <si>
    <t>Демонтаж сифона раковины на пластиковых трубопроводах</t>
  </si>
  <si>
    <t>Монтаж сифона ванны обычного</t>
  </si>
  <si>
    <t>Демонтаж сифона ванны обычного</t>
  </si>
  <si>
    <t>Замена сифона ванны обычного</t>
  </si>
  <si>
    <t>Монтаж сифона ванны автомат (полуавтомат)</t>
  </si>
  <si>
    <t>Демонтаж сифона ванны автомат (полуавтомат)</t>
  </si>
  <si>
    <t>Замена сифона ванны автомат (полуавтомат)</t>
  </si>
  <si>
    <t>Замена сифона на чугунных трубопроводах без расчеканки</t>
  </si>
  <si>
    <t>Замена сифона на чугунных трубопроводах + расчеканка</t>
  </si>
  <si>
    <t>Монтаж сифона встроенного для стиральной/посудомоечной машины</t>
  </si>
  <si>
    <t>Демонтаж сифона встроенного для стиральной/посудомоечной машины</t>
  </si>
  <si>
    <t>Раковина/Мойка</t>
  </si>
  <si>
    <t>Установка раковины на кронштейны</t>
  </si>
  <si>
    <t>Установка раковины на тумбу (мойдодыр)</t>
  </si>
  <si>
    <t>Установка раковины с пьедесталом</t>
  </si>
  <si>
    <t>Демонтаж раковины, мойки</t>
  </si>
  <si>
    <t>Конструкции крепления</t>
  </si>
  <si>
    <t>Замена кронштейна под смывным бачком</t>
  </si>
  <si>
    <t>1 кронштейн</t>
  </si>
  <si>
    <t>Замена кронштейна под умывальником</t>
  </si>
  <si>
    <t>Установка кронштейна под смывным бачком</t>
  </si>
  <si>
    <t>Установка кронштейна под умывальником</t>
  </si>
  <si>
    <t>Укрепление кронштейна под смывным бачком</t>
  </si>
  <si>
    <t>Укрепление кронштейна под умывальником</t>
  </si>
  <si>
    <t>Демонтаж кронштейна под умывальником</t>
  </si>
  <si>
    <t>Демонтаж кронштейна под смывным бачком</t>
  </si>
  <si>
    <t>Ванная</t>
  </si>
  <si>
    <t>Установка ванны из акрила или стали (без гидромассажа)</t>
  </si>
  <si>
    <t>Установка чугунной ванны</t>
  </si>
  <si>
    <t>Установка гидромассажной ванны (без подключения к электричеству)</t>
  </si>
  <si>
    <t>Демонтаж ванны из акрила или стали (без гидромассажа, без выноса)</t>
  </si>
  <si>
    <t>Демонтаж ванны чугунной (без выноса)</t>
  </si>
  <si>
    <t>Демонтаж ванны гидромассажной (без выноса)</t>
  </si>
  <si>
    <t>С установкой держателя лейки</t>
  </si>
  <si>
    <t>Демонтаж душевой системы в ванной</t>
  </si>
  <si>
    <t>Ремонт душевой системы в ванной</t>
  </si>
  <si>
    <t>Смена прокладок и картриджа</t>
  </si>
  <si>
    <t>Установка душевой системы в ванной</t>
  </si>
  <si>
    <t>Замена лейки душа или гибкого шланга душа в ванной</t>
  </si>
  <si>
    <t>Ремонт лейки душа или гибкого шланга душа в ванной</t>
  </si>
  <si>
    <t>Монтаж гигиенического душа</t>
  </si>
  <si>
    <t>Демонтаж гигиенического душа</t>
  </si>
  <si>
    <t>Замена сетки душевого шланга на душевой трубке</t>
  </si>
  <si>
    <t>Замена сетки душевого шланга на гибком шланге</t>
  </si>
  <si>
    <t>Монтаж душевой кабины простой (без гидромассажа и парогенератора)</t>
  </si>
  <si>
    <t>Монтаж душевой кабины с джакузи</t>
  </si>
  <si>
    <t>Монтаж душевой кабины с гидромассажем (парогенератором)</t>
  </si>
  <si>
    <t>Монтаж душевого уголка</t>
  </si>
  <si>
    <t>Демонтаж душевой кабины с гидромассажем, парогенератором или джакузи</t>
  </si>
  <si>
    <t>Демонтаж душевого уголка</t>
  </si>
  <si>
    <t>Монтаж поддона акрилового (стального) с установкой на пол</t>
  </si>
  <si>
    <t>Монтаж подиума элементарного под поддон, ванну (высотой 10-15 см) устройство</t>
  </si>
  <si>
    <t>1 м2</t>
  </si>
  <si>
    <t>Демонтаж поддона акрилового (стального)</t>
  </si>
  <si>
    <t>Демонтаж подиума элементарного под поддон, ванну (высотой 10-15 см)</t>
  </si>
  <si>
    <t>Гидроизоляция швов</t>
  </si>
  <si>
    <t>Гидроизоляция соединительных швов в сантехнике</t>
  </si>
  <si>
    <t>1 пог. м</t>
  </si>
  <si>
    <t>Полотенцесушитель</t>
  </si>
  <si>
    <t>Монтаж перемычки и выводов на полотенцесушитель (на трубы D от 15 мм до 25 мм включительно)</t>
  </si>
  <si>
    <t>Монтаж перемычки и выводов на полотенцесушитель (на трубы D от 25 мм до 32 мм)</t>
  </si>
  <si>
    <t>Замена стояка с выводами на полотенцесушитель</t>
  </si>
  <si>
    <t>В случае неудовлетворительного состояния стояка услуга бесплатная</t>
  </si>
  <si>
    <t>Водонагреватель</t>
  </si>
  <si>
    <t>Монтаж водонагревателя накопительного типа</t>
  </si>
  <si>
    <t>Демонтаж водонагревателя накопительного типа</t>
  </si>
  <si>
    <t>Подключение стиральной или посудомоечной машины к водоснабжению и водоотведению на готовые коммуникации (водоснабжение и водоотведение)</t>
  </si>
  <si>
    <t>1 ед. техники</t>
  </si>
  <si>
    <t>Подключение стиральной или посудомоечной машины к водоснабжению и водоотведению с доработкой коммуникаций</t>
  </si>
  <si>
    <t>Отключение стиральной или посудомоечной машины от водоснабжения и водоотведения</t>
  </si>
  <si>
    <t>Устройство водоснабжения и водоотведения (коммуникации) для подключения стиральной или посудомоечной машины</t>
  </si>
  <si>
    <t>5 метров коммуникаций и закрытый способ прокладки с заделкой штроб</t>
  </si>
  <si>
    <t>Засор</t>
  </si>
  <si>
    <t>Устранение засора санитарных приборов со снятием сифона и его прочисткой (кроме унитаза)</t>
  </si>
  <si>
    <t>Кроме засора в стояке</t>
  </si>
  <si>
    <t>Устранение засора унитаза с помощью троса без снятия с места</t>
  </si>
  <si>
    <t>Устранение засора унитаза с помощью троса со снятием с места</t>
  </si>
  <si>
    <t>Трубопровод</t>
  </si>
  <si>
    <t>Монтаж клапана обратного (водопровод)</t>
  </si>
  <si>
    <t>Не являющегося общим имуществом собственников помещений в многоквартирном доме</t>
  </si>
  <si>
    <t>Демонтаж клапана обратного (водопровод)</t>
  </si>
  <si>
    <t>Монтаж заглушки на трубопроводе до D 32 мм</t>
  </si>
  <si>
    <t>Демонтаж заглушки на трубопроводе до D 32 мм</t>
  </si>
  <si>
    <t>Расчеканка раструба канализации внутренней разводки</t>
  </si>
  <si>
    <t>Расчеканка раструба канализации 1-го стыкового соединения по просьбе заказчика</t>
  </si>
  <si>
    <t>Монтаж труб ПВХ D до 32 мм включительно</t>
  </si>
  <si>
    <t>Монтаж чугунных канализационных труб D 50 мм</t>
  </si>
  <si>
    <t>В квартире</t>
  </si>
  <si>
    <t>Монтаж чугунных канализационных труб D 100 мм</t>
  </si>
  <si>
    <t>Демонтаж фитинга трубы ПВХ D до 32 мм включительно</t>
  </si>
  <si>
    <t>Монтаж фитинга чугунной трубы D 50 мм</t>
  </si>
  <si>
    <t>Монтаж фитинга чугунной трубы D 100 мм</t>
  </si>
  <si>
    <t>Демонтаж фитинга чугунной трубы D 50 мм</t>
  </si>
  <si>
    <t>Демонтаж фитинга чугунной трубы D 100 мм</t>
  </si>
  <si>
    <t>Замена разводки труб после стояка канализации в квартире и подведение к 1 прибору</t>
  </si>
  <si>
    <t>Монтаж разводки труб после стояка канализации в квартире и подведение к 1 прибору</t>
  </si>
  <si>
    <t>Демонтаж разводки труб после стояка канализации в квартире</t>
  </si>
  <si>
    <t>Монтаж клапана канализации обратного D 50 мм</t>
  </si>
  <si>
    <t>Монтаж клапана канализации обратного D 110 мм</t>
  </si>
  <si>
    <t>Отключение/включение стояка ГВС, ХВС на 2 часа</t>
  </si>
  <si>
    <t>1 стояк</t>
  </si>
  <si>
    <t>Электромонтажные работы</t>
  </si>
  <si>
    <t>Электропроводка</t>
  </si>
  <si>
    <t>Диагностика электропроводки (точка)</t>
  </si>
  <si>
    <t>1 точка</t>
  </si>
  <si>
    <t>Диагностика электропроводки (линия)</t>
  </si>
  <si>
    <t>1 линия</t>
  </si>
  <si>
    <t>Замена открытой электропроводки от ввода в квартиру</t>
  </si>
  <si>
    <t>Замена закрытой электропроводки от ввода в квартиру</t>
  </si>
  <si>
    <t>Укладка кабеля в пластиковый кабель-канал или канал плинтуса</t>
  </si>
  <si>
    <t>Монтаж пластикового кабель-канала по кирпичному основанию</t>
  </si>
  <si>
    <t>Монтаж пластикового кабель-канала по бетонному основанию</t>
  </si>
  <si>
    <t>Демонтаж скрытой электропроводки</t>
  </si>
  <si>
    <t>Прокладка кабеля по бетону</t>
  </si>
  <si>
    <t>Прокладка кабеля по кирпичу</t>
  </si>
  <si>
    <t>Прокладка кабеля по пенобетону, гипсолиту</t>
  </si>
  <si>
    <t>Прокладка кабеля по ГКЛ</t>
  </si>
  <si>
    <t>Строительные работы</t>
  </si>
  <si>
    <t>Прокладка кабеля в гофротрубе</t>
  </si>
  <si>
    <t>Прокладка гофротрубы</t>
  </si>
  <si>
    <t>Прокладка кабеля открытым способом или в лотках</t>
  </si>
  <si>
    <t>Прокладка слаботочного лотка</t>
  </si>
  <si>
    <t>Прокладка кабеля в пластиковом коробе</t>
  </si>
  <si>
    <t>Прокладка пластикового короба</t>
  </si>
  <si>
    <t>Прокладка кабеля в металлорукаве</t>
  </si>
  <si>
    <t>Прокладка металлорукава</t>
  </si>
  <si>
    <t>Разборка и установка потолка</t>
  </si>
  <si>
    <t>Прокладка кабеля за разборным потолком</t>
  </si>
  <si>
    <t>Прокладка кабеля под разборный фальшпол</t>
  </si>
  <si>
    <t>Монтаж кабельканала шириной до 25 мм по ГКЛ (гипсокартон), дерево</t>
  </si>
  <si>
    <t>Монтаж кабельканала шириной до 25 мм по кирпичу</t>
  </si>
  <si>
    <t>Монтаж кабельканала шириной до 25 мм по бетону</t>
  </si>
  <si>
    <t>Монтаж кабельканала шириной свыше 25 мм по ГКЛ (гипсокартон), дерево</t>
  </si>
  <si>
    <t>Монтаж кабельканала шириной свыше 25 мм по кирпичу</t>
  </si>
  <si>
    <t>Монтаж кабельканала шириной свыше 25 мм по бетону</t>
  </si>
  <si>
    <t>Прокладка гофры по бетону (с кабелем)</t>
  </si>
  <si>
    <t>Прокладка гофры по кирпичу (с кабелем)</t>
  </si>
  <si>
    <t>Прокладка гофры по пенобетону, гипсолиту (с кабелем)</t>
  </si>
  <si>
    <t>Прокладка гофры по ГКЛ (с кабелем)</t>
  </si>
  <si>
    <t>Укладка провода в кабель-канал</t>
  </si>
  <si>
    <t>Отдельно услуга не предоставляется</t>
  </si>
  <si>
    <t>Затяжка провода в гофру (первый одно- или многожильный)</t>
  </si>
  <si>
    <t>Затяжка провода в гофру (последующие одно- или многожильные)</t>
  </si>
  <si>
    <t>Демонтаж гофры</t>
  </si>
  <si>
    <t>Заведение жил в устройства</t>
  </si>
  <si>
    <t>Подтяжка контакта провода</t>
  </si>
  <si>
    <t>Наращивание, соединение контактов</t>
  </si>
  <si>
    <t>Пробивка борозд глубиной до 40 мм для скрытой электропроводки в бетоне</t>
  </si>
  <si>
    <t>Пробивка борозд глубиной до 40 мм для скрытой электропроводки в кирпиче</t>
  </si>
  <si>
    <t>Пробивка борозд размером до 40 мм в пенобетоне, гипсолите</t>
  </si>
  <si>
    <t>Пробивка борозд глубиной свыше 40 мм для скрытой электропроводки в бетоне</t>
  </si>
  <si>
    <t>Пробивка борозд глубиной свыше 40 мм для скрытой электропроводки в кирпиче</t>
  </si>
  <si>
    <t>Пробивка борозд размером свыше 40 мм в пенобетоне, гипсолите</t>
  </si>
  <si>
    <t>Заделка борозд глубиной до 40 мм</t>
  </si>
  <si>
    <t>Заделка борозд свыше 40 мм</t>
  </si>
  <si>
    <t>Дверной звонок</t>
  </si>
  <si>
    <t>Замена дверного звонка</t>
  </si>
  <si>
    <t>Демонтаж дверного звонка</t>
  </si>
  <si>
    <t>Ремонт выключателя одноклавишного/двухклавишного/трехклавишного накладного типа</t>
  </si>
  <si>
    <t>Монтаж выключателя одноклавишного/двухклавишного/трехклавишного накладного типа</t>
  </si>
  <si>
    <t>Ремонт выключателя одноклавишного/двухклавишного/трехклавишного утопленного типа</t>
  </si>
  <si>
    <t>Монтаж выключателя одноклавишного/двухклавишного/трехклавишного утопленного типа</t>
  </si>
  <si>
    <t>Демонтаж выключателя одноклавишного/двухклавишного/трехклавишного накладного типа</t>
  </si>
  <si>
    <t>Демонтаж выключателя одноклавишного/двухклавишного/трехклавишного утопленного типа</t>
  </si>
  <si>
    <t>Монтаж розетки штепсельной накладного типа</t>
  </si>
  <si>
    <t>Ремонт розетки штепсельной накладного типа</t>
  </si>
  <si>
    <t>Монтаж розетки штепсельной утопленного типа</t>
  </si>
  <si>
    <t>Ремонт розетки штепсельной утопленного типа</t>
  </si>
  <si>
    <t>Демонтаж розетки штепсельной накладного типа</t>
  </si>
  <si>
    <t>Демонтаж розетки штепсельной утопленного типа</t>
  </si>
  <si>
    <t>Монтаж блока с тремя выключателями и одной штепсельной розеткой утопленного типа при скрытой проводке</t>
  </si>
  <si>
    <t>Демонтаж блока с тремя выключателями и одной штепсельной розеткой утопленного типа при скрытой проводке</t>
  </si>
  <si>
    <t>Монтаж розетки для электроплиты</t>
  </si>
  <si>
    <t>Демонтаж розетки для электроплиты</t>
  </si>
  <si>
    <t>Высверливание отверстий под монтаж подрозетника D до 80 мм в бетоне</t>
  </si>
  <si>
    <t>Высверливание отверстий под монтаж подрозетника D до 80 мм в кирпиче</t>
  </si>
  <si>
    <t>Высверливание отверстий под монтаж подрозетника D до 80 мм в пенобетоне, гипсолите, ГКЛ</t>
  </si>
  <si>
    <t>Автомат защиты/Щиток</t>
  </si>
  <si>
    <t>Монтаж автоматического выключателя однополюсного/двухполюсного/трехполюсного на DIN-рейку</t>
  </si>
  <si>
    <t>1 выключатель</t>
  </si>
  <si>
    <t>Демонтаж автоматического выключателя однополюсного/двухполюсного/трехполюсного на DIN-рейку</t>
  </si>
  <si>
    <t>Монтаж автоматического выключателя однополюсного/двухполюсного/трехполюсного с болтовым креплением</t>
  </si>
  <si>
    <t>Демонтаж автоматического выключателя однополюсного/двухполюсного/трехполюсного с болтовым креплением</t>
  </si>
  <si>
    <t>Замена электрощитка в квартире на 6 автоматов</t>
  </si>
  <si>
    <t>1 щиток</t>
  </si>
  <si>
    <t>Замена автомата защиты, УЗО</t>
  </si>
  <si>
    <t>Установка автомата защиты, УЗО</t>
  </si>
  <si>
    <t>Проверка работоспособности автомата защиты, УЗО</t>
  </si>
  <si>
    <t>Прибор освещения</t>
  </si>
  <si>
    <t>Монтаж люстры потолочной</t>
  </si>
  <si>
    <t>Монтаж потолочных светильников</t>
  </si>
  <si>
    <t>Монтаж точечных светильников</t>
  </si>
  <si>
    <t>Монтаж бра</t>
  </si>
  <si>
    <t>Монтаж светодиодной ленты</t>
  </si>
  <si>
    <t>Демонтаж осветительных приборов</t>
  </si>
  <si>
    <t>Замена неисправной лампы (накаливания, разрядная, светодиодные, галогенные лампы) в осветительных приборах</t>
  </si>
  <si>
    <t>Замена лампы люминесцентной</t>
  </si>
  <si>
    <t>Ремонт светильника или люстры</t>
  </si>
  <si>
    <t>Датчик</t>
  </si>
  <si>
    <t>Монтаж датчиков движения</t>
  </si>
  <si>
    <t>Демонтаж датчиков движения</t>
  </si>
  <si>
    <t>Электроустановочное изделие</t>
  </si>
  <si>
    <t>Монтаж патрона осветительного прибора</t>
  </si>
  <si>
    <t>Демонтаж патрона осветительного прибора</t>
  </si>
  <si>
    <t>Замена клеммной колодки "N"</t>
  </si>
  <si>
    <t>1 колодка</t>
  </si>
  <si>
    <t>Установка клеммной колодки "N"</t>
  </si>
  <si>
    <t>Монтаж электрического полотенцесушителя</t>
  </si>
  <si>
    <t>Демонтаж электрического полотенцесушителя</t>
  </si>
  <si>
    <t>Тепловая завеса</t>
  </si>
  <si>
    <t>Монтаж тепловой завесы</t>
  </si>
  <si>
    <t>Демонтаж тепловой завесы</t>
  </si>
  <si>
    <t>Подключение стиральной или посудомоечной машины к электросети от щитка</t>
  </si>
  <si>
    <t>Электроплита</t>
  </si>
  <si>
    <t>Подключение электроплиты</t>
  </si>
  <si>
    <t>Ремонт варочной панели электроплиты</t>
  </si>
  <si>
    <t>Замена моторедуктора электроплиты</t>
  </si>
  <si>
    <t>Устранение мелких неисправностей электроплиты</t>
  </si>
  <si>
    <t>Ремонт переключателя электроплиты на месте</t>
  </si>
  <si>
    <t>Частичная замена проводов и шин электроплиты</t>
  </si>
  <si>
    <t>Замена тяги переключателя электроплиты (Лысьва)</t>
  </si>
  <si>
    <t>Замена обода конфорки электроплиты</t>
  </si>
  <si>
    <t>Замена штепсельного разъема электроплиты</t>
  </si>
  <si>
    <t>Замена конфорки электроплиты</t>
  </si>
  <si>
    <t>Замена манометрического терморегулятора жарочного шкафа электроплиты</t>
  </si>
  <si>
    <t>Замена трубчатого электрического нагревательного прибора духового шкафа электроплиты или СВЧ-печи (ТЭН)</t>
  </si>
  <si>
    <t>Замена ручки переключателя электроплиты</t>
  </si>
  <si>
    <t>Замена стекла дверцы жарочного шкафа электроплиты</t>
  </si>
  <si>
    <t>Замена ручки дверцы жарочного шкафа электроплиты</t>
  </si>
  <si>
    <t>Замена линии питания электроплиты (закрытым способом)</t>
  </si>
  <si>
    <t>Замена линии питания электроплиты (открытым способом)</t>
  </si>
  <si>
    <t>Замена автоматического выключателя электроплиты</t>
  </si>
  <si>
    <t>Замена выключателя "Гриль-свет" электроплиты</t>
  </si>
  <si>
    <t>Замена регулятора (межатрона) электроплиты</t>
  </si>
  <si>
    <t>Плотницкие работы</t>
  </si>
  <si>
    <t>Замена петель межкомнатных дверей</t>
  </si>
  <si>
    <t>1 петля</t>
  </si>
  <si>
    <t>Замена глазка в дверь</t>
  </si>
  <si>
    <t>Врезка глазка в металлическую дверь</t>
  </si>
  <si>
    <t>Врезка глазка в неметаллическую дверь</t>
  </si>
  <si>
    <t>Замена неисправного замка неметаллической двери</t>
  </si>
  <si>
    <t>Замена неисправного замка в металлической двери</t>
  </si>
  <si>
    <t>Врезка дверной ручки в квартире (неметаллической двери)</t>
  </si>
  <si>
    <t>Врезка дверной ручки в квартире (металлической двери)</t>
  </si>
  <si>
    <t>Замена дверной ручки с одним креплением</t>
  </si>
  <si>
    <t>Замена дверной ручки с двумя креплениями и более</t>
  </si>
  <si>
    <t>Демонтаж дверной ручки в квартире</t>
  </si>
  <si>
    <t>Установка доводчиков на деревянную дверь в квартире</t>
  </si>
  <si>
    <t>Установка доводчиков на металлическую дверь в квартире</t>
  </si>
  <si>
    <t>Установка входной металлической двери в квартире</t>
  </si>
  <si>
    <t>Установка входной неметаллической двери в квартире</t>
  </si>
  <si>
    <t>Демонтаж входной металлической двери в квартире</t>
  </si>
  <si>
    <t>Демонтаж входной неметаллической двери квартире</t>
  </si>
  <si>
    <t>Регулировка двери в квартире</t>
  </si>
  <si>
    <t>Замена обивки двери в том числе со снятием старой</t>
  </si>
  <si>
    <t>Замена дверных наличников</t>
  </si>
  <si>
    <t>Укрепление дверных наличников</t>
  </si>
  <si>
    <t>Укрепление оконных наличников</t>
  </si>
  <si>
    <t>Демонтаж межкомнатной двери с разбором короба</t>
  </si>
  <si>
    <t>Врезка петель, навешивание полотна</t>
  </si>
  <si>
    <t>Одностворчатая дверь</t>
  </si>
  <si>
    <t>Установка порога (коробка с деревянным порогом)</t>
  </si>
  <si>
    <t>Установка порога (алюминиевый - под дверь)</t>
  </si>
  <si>
    <t>Установка ограничителя для двери</t>
  </si>
  <si>
    <t>Замена уплотнителей на дверях или окнах в квартире</t>
  </si>
  <si>
    <t>Установка карниза на потолок</t>
  </si>
  <si>
    <t>Установка карниза на стену</t>
  </si>
  <si>
    <t>Установка жалюзи</t>
  </si>
  <si>
    <t>Установка рулонных штор на окно</t>
  </si>
  <si>
    <t>Регулировка пластикового окна</t>
  </si>
  <si>
    <t>Замена оконного стекла</t>
  </si>
  <si>
    <t>1 м2 стекла</t>
  </si>
  <si>
    <t>Демонтаж окна</t>
  </si>
  <si>
    <t>Установка окна стандартного деревянного</t>
  </si>
  <si>
    <t>Установка окна стандартного пластикового</t>
  </si>
  <si>
    <t>Герметизация окна</t>
  </si>
  <si>
    <t>Установка откосов</t>
  </si>
  <si>
    <t>Установка ограничителя на окно</t>
  </si>
  <si>
    <t>Установка подоконника</t>
  </si>
  <si>
    <t>Демонтаж подоконника</t>
  </si>
  <si>
    <t>Ремонт путем замены подоконных досок на ПВХ</t>
  </si>
  <si>
    <t>Ремонт подоконника без снятия с места</t>
  </si>
  <si>
    <t>Замена оконных петель</t>
  </si>
  <si>
    <t>Ремонт форточных петель</t>
  </si>
  <si>
    <t>Ремонт форточки</t>
  </si>
  <si>
    <t>Замена оконной ручки</t>
  </si>
  <si>
    <t>1 ручка</t>
  </si>
  <si>
    <t>Мебель</t>
  </si>
  <si>
    <t>час</t>
  </si>
  <si>
    <t>Ремонт шкафа-купе (двухстворчатого)</t>
  </si>
  <si>
    <t>Замена и регулировка фурнитуры, деталей шкафа, укрепление конструкции</t>
  </si>
  <si>
    <t>Ремонт шкафа распашного (одностворчатого)</t>
  </si>
  <si>
    <t>Ремонт шкафа распашного (четырехстворчатого)</t>
  </si>
  <si>
    <t>Ремонт тумбы, комода, стеллажа, буфета,</t>
  </si>
  <si>
    <t>Ремонт кровати, кресла, кушетки, колыбели, тахты</t>
  </si>
  <si>
    <t>Ремонт стула, табурета, пуфа</t>
  </si>
  <si>
    <t>Ремонт стола/журнальный столик</t>
  </si>
  <si>
    <t>Ремонт выдвижных элементов мебели</t>
  </si>
  <si>
    <t>Почтовый ящик</t>
  </si>
  <si>
    <t>Установка замка в почтовый ящик</t>
  </si>
  <si>
    <t>Замена замка в почтовый ящик</t>
  </si>
  <si>
    <t>Конструкция крепления</t>
  </si>
  <si>
    <t>Навеска кронштейна (со сборкой)</t>
  </si>
  <si>
    <t>Навеска кронштейна (без сборки)</t>
  </si>
  <si>
    <t>Монтаж крепления для люстр и светильников, бра</t>
  </si>
  <si>
    <t>Демонтаж крепления для люстр и светильников, бра</t>
  </si>
  <si>
    <t>Балкон</t>
  </si>
  <si>
    <t>Обшивка балкона</t>
  </si>
  <si>
    <t>Элементы декора</t>
  </si>
  <si>
    <t>Установка зеркала</t>
  </si>
  <si>
    <t>Установка картины</t>
  </si>
  <si>
    <t>Установка гарнитуры: вешалок, подстаканников, поручней для ванн и т.п.</t>
  </si>
  <si>
    <t>Демонтаж гарнитуры: вешалок, подстаканников, поручней для ванн и т.п.</t>
  </si>
  <si>
    <t>Вентиляции и вытяжки</t>
  </si>
  <si>
    <t>Кухонная вытяжка</t>
  </si>
  <si>
    <t>Установка воздуховода кухонной вытяжки</t>
  </si>
  <si>
    <t>Монтаж и подключение кухонной вытяжки</t>
  </si>
  <si>
    <t>Вентиляция</t>
  </si>
  <si>
    <t>Замена вентиляционной решетки</t>
  </si>
  <si>
    <t>Установка вентиляционной решетки</t>
  </si>
  <si>
    <t>Демонтаж вентиляционной решетки</t>
  </si>
  <si>
    <t>Установка канального вентилятора в вентиляционный короб в квартире</t>
  </si>
  <si>
    <t>Не относящегося к общедомовому имуществу</t>
  </si>
  <si>
    <t>Восстановление целостности короба вентиляции</t>
  </si>
  <si>
    <t>Сверление сквозных отверстий в деревянных конструкциях электродрелью D до 60 мм</t>
  </si>
  <si>
    <t>1 отверстие</t>
  </si>
  <si>
    <t>Сверление сквозных отверстий в бетонных и железобетонных конструкциях и перекрытиях перфоратором D до 60 мм</t>
  </si>
  <si>
    <t>Перегородка</t>
  </si>
  <si>
    <t>Демонтаж существующих кирпичных конструкций</t>
  </si>
  <si>
    <t>Не относящихся к несущим конструкциям и общему имуществу МКД</t>
  </si>
  <si>
    <t>1 м3</t>
  </si>
  <si>
    <t>Демонтаж ж/б конструкций</t>
  </si>
  <si>
    <t>Демонтаж перегородки, короба, шахты (кирпич, шлакоблоки)</t>
  </si>
  <si>
    <t>Устройство перегородки из гипсокартона</t>
  </si>
  <si>
    <t>Штукатурно-малярные работы</t>
  </si>
  <si>
    <t>Цементирование пола, после демонтажа унитаза</t>
  </si>
  <si>
    <t>Нанесение штукатурки на стену</t>
  </si>
  <si>
    <t>Отбивка штукатурки</t>
  </si>
  <si>
    <t>Декоративная штукатурка</t>
  </si>
  <si>
    <t>Перетирка штукатурки стен</t>
  </si>
  <si>
    <t>Перетирка штукатурки потолков</t>
  </si>
  <si>
    <t>Шпаклевка стен</t>
  </si>
  <si>
    <t>Подготовка основания к натяжному потолку: заделка трещин, очистка старого покрытия, гидроизоляция, выравнивание, шлифовка</t>
  </si>
  <si>
    <t>Очистка старого покрытия потолка (штукатурка, водоэмульсионная краска, побелка)</t>
  </si>
  <si>
    <t>Очистка старого покрытия потолка (обои)</t>
  </si>
  <si>
    <t>Очистка окрашенных поверхностей от загрязнений</t>
  </si>
  <si>
    <t>Окраска металлических поверхностей</t>
  </si>
  <si>
    <t>Окраска поверхностей стен водоэмульсионной краской</t>
  </si>
  <si>
    <t>Окраска поверхностей потолков водоэмульсионной краской</t>
  </si>
  <si>
    <t>Улучшенная окраска ранее окрашенных поверхностей</t>
  </si>
  <si>
    <t>Улучшенная окраска ранее окрашенных поверхностей потолков</t>
  </si>
  <si>
    <t>Окраска дверей</t>
  </si>
  <si>
    <t>Окраска окон</t>
  </si>
  <si>
    <t>Улучшенная окраска металлических поверхностей</t>
  </si>
  <si>
    <t>Снятие обоев</t>
  </si>
  <si>
    <t>Поклейка стен обоями обычными</t>
  </si>
  <si>
    <t>Нанесение жидких обоев на стену</t>
  </si>
  <si>
    <t>Поклейка потолка обоями</t>
  </si>
  <si>
    <t>Плиточные работы</t>
  </si>
  <si>
    <t>Облицовка стен керамической плиткой</t>
  </si>
  <si>
    <t>Укладка кухонного фартука</t>
  </si>
  <si>
    <t>Укладка плитки на подготовленное основание</t>
  </si>
  <si>
    <t>Разборка плитки пола</t>
  </si>
  <si>
    <t>Пол</t>
  </si>
  <si>
    <t>Покрытие паркета лаком 1 слой</t>
  </si>
  <si>
    <t>Разборка покрытий из линолеума</t>
  </si>
  <si>
    <t>Разборка ламината</t>
  </si>
  <si>
    <t>Подготовка основания пола (разметка, толщина стяжки, коррекция трещин, грунтовка, гидроизоляция, керамзит, укладка раствора)</t>
  </si>
  <si>
    <t>Укладка ламината на подготовленное основание</t>
  </si>
  <si>
    <t>Укладка линолеума на подготовленное основание</t>
  </si>
  <si>
    <t>Укладка ковролина на подготовленное основание</t>
  </si>
  <si>
    <t>Покраска пола</t>
  </si>
  <si>
    <t>Замена досок в полах</t>
  </si>
  <si>
    <t>1 м2 сменяемой поверхности</t>
  </si>
  <si>
    <t>Замена плинтуса</t>
  </si>
  <si>
    <t>Монтаж плинтуса</t>
  </si>
  <si>
    <t>Плинтус поливинилхлоридный с креплением шурупами</t>
  </si>
  <si>
    <t>Демонтаж плинтуса</t>
  </si>
  <si>
    <t>Устройство гидроизоляции пола (рулонной гидроизоляцией) 1 слой</t>
  </si>
  <si>
    <t>Устройство гидроизоляции пола (рулонной гидроизоляцией) последующий слой</t>
  </si>
  <si>
    <t>Настил фанеры, или ДСП на готовое основание пола</t>
  </si>
  <si>
    <t>Уборочные работы</t>
  </si>
  <si>
    <t>Уборка</t>
  </si>
  <si>
    <t>1 комната</t>
  </si>
  <si>
    <t>Уборка в квартире после ремонта (площадь комнаты от 30 кв. м) (кроме ванной комнаты, туалета и кухни)</t>
  </si>
  <si>
    <t>Генеральная уборка в квартире (площадь комнаты от 30 кв. м) (кроме ванной комнаты, туалета и кухни)</t>
  </si>
  <si>
    <t>Генеральная уборка в туалете (раздельный санузел)</t>
  </si>
  <si>
    <t>Генеральная уборка в ванной (раздельный санузел)</t>
  </si>
  <si>
    <t>Генеральная уборка в ванной/туалете (смежный санузел)</t>
  </si>
  <si>
    <t>Мытье окон в квартире</t>
  </si>
  <si>
    <t>Уборка в квартире после прорыва канализации</t>
  </si>
  <si>
    <t>Уборка в квартире после пожара</t>
  </si>
  <si>
    <t>Мусор</t>
  </si>
  <si>
    <t>Сбор и вынос строительного мусора до бункера (до 100 м)</t>
  </si>
  <si>
    <t>1 предмет</t>
  </si>
  <si>
    <t>Промышленный альпинизм</t>
  </si>
  <si>
    <t>Окно</t>
  </si>
  <si>
    <t>Навеска снаряжения</t>
  </si>
  <si>
    <t>Мытье окон жилых помещений выше 2-го этажа с привлечением альпинистов</t>
  </si>
  <si>
    <t>Перевеска снаряжения</t>
  </si>
  <si>
    <t>1 перевеска</t>
  </si>
  <si>
    <t>Мытье окон снаружи</t>
  </si>
  <si>
    <t>Мытье окон жилых помещений выше 2-го этажа с привлечением альпинистов. Услуга предоставляется в комплексе с навеской снаряжения</t>
  </si>
  <si>
    <t>Кондиционер</t>
  </si>
  <si>
    <t>Прочистка и промывка кондиционеров</t>
  </si>
  <si>
    <t>Демонтаж наружного блока сплит-системы кондиционера весом до 30 кг</t>
  </si>
  <si>
    <t>Центральное отопление</t>
  </si>
  <si>
    <t>Отопительный прибор</t>
  </si>
  <si>
    <t>Монтаж конвектора</t>
  </si>
  <si>
    <t>Демонтаж конвектора</t>
  </si>
  <si>
    <t>Демонтаж радиатора массой до 80 кг</t>
  </si>
  <si>
    <t>Демонтаж радиатора массой до 160 кг</t>
  </si>
  <si>
    <t>Демонтаж радиатора массой до 240 кг</t>
  </si>
  <si>
    <t>Прочистка и промывка радиаторов массой до 80 кг</t>
  </si>
  <si>
    <t>Прочистка и промывка радиаторов массой до 160 кг</t>
  </si>
  <si>
    <t>Прочистка и промывка радиаторов массой до 240 кг</t>
  </si>
  <si>
    <t>Замена радиаторной пробки</t>
  </si>
  <si>
    <t>Установка радиатора (на готовую подводку)</t>
  </si>
  <si>
    <t>Работы производятся только если перемычка стоит и требуется заменить сам радиатор</t>
  </si>
  <si>
    <t>1 радиаторный блок</t>
  </si>
  <si>
    <t>Установка радиатора (с устройством перемычки)</t>
  </si>
  <si>
    <t>С подключением к ЦО</t>
  </si>
  <si>
    <t>Установка кронштейна для крепления радиатора отопления</t>
  </si>
  <si>
    <t>В случае аварии услуга бесплатная. Для многоэтажных домов оформляется смета</t>
  </si>
  <si>
    <t>Санитарно-технические работы/Центральное отопление</t>
  </si>
  <si>
    <t>Установка фильтра грубой очистки воды в трубах</t>
  </si>
  <si>
    <t>На готовое основание</t>
  </si>
  <si>
    <t>Установка фильтра тонкой очистки воды</t>
  </si>
  <si>
    <t>Замена фильтра тонкой очистки воды</t>
  </si>
  <si>
    <t>Прочистка фильтров</t>
  </si>
  <si>
    <t>Демонтаж фильтров грубой очистки</t>
  </si>
  <si>
    <t>Демонтаж фильтров тонкой очистки</t>
  </si>
  <si>
    <t>Опрессовка системы ЦО</t>
  </si>
  <si>
    <t>Опрессовка систем после проведенных работ (до 5 этажа)</t>
  </si>
  <si>
    <t>Монтаж запорно-регулировочной арматуры D до 25 мм</t>
  </si>
  <si>
    <t>Монтаж запорно-регулировочной арматуры D до 50 мм</t>
  </si>
  <si>
    <t>Демонтаж запорно-регулировочной арматуры D до 25 мм</t>
  </si>
  <si>
    <t>Демонтаж запорно-регулировочной арматуры D до 50 мм</t>
  </si>
  <si>
    <t>Подтяжка гайки</t>
  </si>
  <si>
    <t>Установка регулятора давления</t>
  </si>
  <si>
    <t>Замена регулятора давления</t>
  </si>
  <si>
    <t>Нарезка резьбы D от 15 мм до 32 мм</t>
  </si>
  <si>
    <t>1 ед.</t>
  </si>
  <si>
    <t>Нарезка резьбы D от 32 мм до 50 мм</t>
  </si>
  <si>
    <t>Врезки в действующие внутренние сети трубопроводов отопления и водоснабжения диаметром до 50 мм</t>
  </si>
  <si>
    <t>1 врезка</t>
  </si>
  <si>
    <t>Разборка трубопроводов D до 25 мм</t>
  </si>
  <si>
    <t>Разборка трубопроводов D до 40 мм</t>
  </si>
  <si>
    <t>Разборка трубопроводов D до 50 мм</t>
  </si>
  <si>
    <t>Демонтаж любых типов трубопроводов D до 32 мм</t>
  </si>
  <si>
    <t>Демонтаж любых типов трубопроводов D до 50 мм</t>
  </si>
  <si>
    <t>Монтаж стальных трубопроводов D до 25 мм</t>
  </si>
  <si>
    <t>Монтаж стальных трубопроводов D до 65 мм</t>
  </si>
  <si>
    <t>Монтаж трубопроводов из металлопластиковых труб D до 25 мм</t>
  </si>
  <si>
    <t>Монтаж трубопроводов из металлопластиковых труб D до 32 мм</t>
  </si>
  <si>
    <t>Монтаж трубопроводов из полипропилена D до 25 мм</t>
  </si>
  <si>
    <t>Монтаж трубопроводов из полипропилена D до 50 мм</t>
  </si>
  <si>
    <t>Сварочные работы</t>
  </si>
  <si>
    <t>Сварочные работы D от 15 мм до 20 мм</t>
  </si>
  <si>
    <t>1 шов</t>
  </si>
  <si>
    <t>Сварочные работы D от 25 мм до 32 мм</t>
  </si>
  <si>
    <t>Сварочные работы D от 40 мм до 50 мм</t>
  </si>
  <si>
    <t>Прочие работы</t>
  </si>
  <si>
    <t>ТВ/Интернет</t>
  </si>
  <si>
    <t>Монтаж телевизора на стену</t>
  </si>
  <si>
    <t>Грузчики</t>
  </si>
  <si>
    <t>Услуги грузчиков при разгрузке/погрузке до 10 кг</t>
  </si>
  <si>
    <t>1 час</t>
  </si>
  <si>
    <t>Услуги грузчиков при разгрузке/погрузке от 10 кг до 25 кг</t>
  </si>
  <si>
    <t>Услуги грузчиков при разгрузке/погрузке выше 25 кг</t>
  </si>
  <si>
    <t>Перевозка грузов по Москве до 2 тонн</t>
  </si>
  <si>
    <t>Перевозка грузов по Москве до 5 тонн</t>
  </si>
  <si>
    <t>Перевозка грузов по Москве до 15 тонн</t>
  </si>
  <si>
    <t>Доставка рабочих и инвентаря (оборудования) к месту проведения работ на машине грузопассажирской типа ГАЗ</t>
  </si>
  <si>
    <t>1 км</t>
  </si>
  <si>
    <t>Ожидание машины грузопассажирской типа ГАЗ</t>
  </si>
  <si>
    <t>Заказ вывоза мусора (бункер 8 м3)</t>
  </si>
  <si>
    <t>Дератизация</t>
  </si>
  <si>
    <t>Дератизация в квартире (крысы, мыши)</t>
  </si>
  <si>
    <t>Дезинсекция в квартире (насекомые)</t>
  </si>
  <si>
    <t>Домофон</t>
  </si>
  <si>
    <t>Ремонт трубки домофона (в квартире)</t>
  </si>
  <si>
    <t>Заказ/восстановление магнитного ключа для домофона</t>
  </si>
  <si>
    <t>Установка трубки домофона (в квартире)</t>
  </si>
  <si>
    <t>Замена трубки домофона (в квартире)</t>
  </si>
  <si>
    <t>Извлечение вещей</t>
  </si>
  <si>
    <t>Извлечение вещей, предметов из шахты лифта</t>
  </si>
  <si>
    <t>Извлечение вещей, предметов из мусорокамеры</t>
  </si>
  <si>
    <t>%</t>
  </si>
  <si>
    <t>Поверка ИПУ воды (включая подготовку документов)</t>
  </si>
  <si>
    <t>Установка ИПУ воды, с учетом стоимости нового счетчика</t>
  </si>
  <si>
    <t>Установка ИПУ воды, без учета стоимости нового счетчика</t>
  </si>
  <si>
    <t>С учетом стоимости паранитовых прокладок</t>
  </si>
  <si>
    <t>Замена прокладок на ИПУ, без учета стоимости прокладок</t>
  </si>
  <si>
    <t>Без учета стоимости прокладок (прокладки предоставляются заявителем)</t>
  </si>
  <si>
    <t>Замена присоединительного комплекта для одного счетчика воды (включая замену двух штуцеров, двух специальных гаек (американок), двух резиновых прокладок), с учетом стоимости нового присоединительного комплекта</t>
  </si>
  <si>
    <t>С учетом стоимости присоединительного комплекта</t>
  </si>
  <si>
    <t xml:space="preserve">Замена присоединительного комплекта для одного счетчика воды (включая замену двух штуцеров, двух специальных гаек (американок), двух резиновых прокладок), без учета стоимости присоединительного комплекта </t>
  </si>
  <si>
    <t>Без учета стоимости присоединительного комплекта (присоединительный комплект предоставляется заявителем)</t>
  </si>
  <si>
    <t>С учетом указанных используемых материалов</t>
  </si>
  <si>
    <t>Без учета указанных используемых материалов (материалы предоставляются заявителем)</t>
  </si>
  <si>
    <t>Демонтаж + установка</t>
  </si>
  <si>
    <t>Установка бачка напольного унитаза</t>
  </si>
  <si>
    <t>Демонтаж напольного унитаза, биде, писсуара (с нарушением целостности сан. прибора)</t>
  </si>
  <si>
    <t>Замена маховичка вентильной головки или ручки переключателя на смесителе</t>
  </si>
  <si>
    <t>Ремонт смесителя с душем без снятия с места</t>
  </si>
  <si>
    <t>Раковина/мойка</t>
  </si>
  <si>
    <t>Врезка мойки в столешницу (из дерева) на кухне</t>
  </si>
  <si>
    <t>Врезка мойки в столешницу (из камня) на кухне</t>
  </si>
  <si>
    <t>Установка обвязки под ванну (2-й слив ванной), пластик</t>
  </si>
  <si>
    <t>Установка обвязки под ванну (2-й слив ванной), медь, латунь</t>
  </si>
  <si>
    <t>Демонтаж обвязки ванны (2-й слив ванной), медь, латунь</t>
  </si>
  <si>
    <t>Демонтаж обвязки ванны (2-й слив ванной), пластик</t>
  </si>
  <si>
    <t>Душ/душевая кабина</t>
  </si>
  <si>
    <t>Ремонт лейки душа, гибкого шланга душа в душевой кабине</t>
  </si>
  <si>
    <t>Замена лейки душа, гибкого шланга душа в душевой кабине</t>
  </si>
  <si>
    <t>Монтаж лейки душа, гибкого шланга душа в душевой кабине</t>
  </si>
  <si>
    <t>Демонтаж лейки душа, гибкого шланга душа в душевой кабине</t>
  </si>
  <si>
    <t>С душевой системой под готовые выводы, без поддона</t>
  </si>
  <si>
    <t>Демонтаж душевой кабины без гидромассажа, парогенератора, джакузи</t>
  </si>
  <si>
    <t>Выводы под полотенцесушитель до 2 м</t>
  </si>
  <si>
    <t>Монтаж полотенцесушителя без перемычки на готовую подводку</t>
  </si>
  <si>
    <t>Демонтаж полотенцесушителя без перемычки на готовую подводку</t>
  </si>
  <si>
    <t>Демонтаж, разборка и повторный монтаж комбинированного разъемного соединения на подающей и/или обратной линии полотенцесушителя</t>
  </si>
  <si>
    <t>Установка и подключение к водопроводу</t>
  </si>
  <si>
    <t>Стиральная/посудомоечная машина</t>
  </si>
  <si>
    <t>Установка сифона, монтаж гофры, монтаж манжеты, удлинение сливного шланга на необходимую длину (до 2 м), монтаж крана трехпроходного, установка подводки для воды, замена или наращивание заливного шланга на более длинный</t>
  </si>
  <si>
    <t>Монтаж кухонного измельчителя</t>
  </si>
  <si>
    <t>Демонтаж кухонного измельчителя</t>
  </si>
  <si>
    <t>Прочистка кухонного измельчителя</t>
  </si>
  <si>
    <t>Устранение засора санитарных приборов с помощью троса и прокачки санитарных приборов вантузом (кроме унитаза)</t>
  </si>
  <si>
    <t>Замена обратного клапана формата «бочонок», с учетом стоимости обратного клапана</t>
  </si>
  <si>
    <t>С учетом стоимости обратного клапана формата «бочонок»</t>
  </si>
  <si>
    <t>Замена обратного клапана формата «бочонок», без учета стоимости обратного клапана</t>
  </si>
  <si>
    <t>Без учета стоимости обратного клапана формата «бочонок» (обратный клапан формата «бочонок» предоставляется заявителем)</t>
  </si>
  <si>
    <t>Монтаж фитинга трубы ПВХ D до 32 мм включительно</t>
  </si>
  <si>
    <t>Демонтаж труб канализации (пластик)</t>
  </si>
  <si>
    <t>Демонтаж труб канализации (чугун, металл)</t>
  </si>
  <si>
    <t>Отключение/включение стояка</t>
  </si>
  <si>
    <t>При проведении работ как своими силами, так и сторонней организацией</t>
  </si>
  <si>
    <t>Демонтаж и монтаж фальшпола</t>
  </si>
  <si>
    <t>Электромонтажные работы/строительные работы</t>
  </si>
  <si>
    <t>Сверление/штробление</t>
  </si>
  <si>
    <t>Прорезка борозд шириной до 120 мм в ГКЛ (толщина ГКЛ 12,5 мм)</t>
  </si>
  <si>
    <t>Монтаж дверного звонка</t>
  </si>
  <si>
    <t>Выключатель/розетка</t>
  </si>
  <si>
    <t>Распаянная коробка</t>
  </si>
  <si>
    <t>Автомат защиты/щиток</t>
  </si>
  <si>
    <t>Демонтаж автоматов защиты, УЗО</t>
  </si>
  <si>
    <t>Установка DIN-рейки</t>
  </si>
  <si>
    <t>Монтаж датчика пожарной сигнализации</t>
  </si>
  <si>
    <t>Демонтаж датчика пожарной сигнализации</t>
  </si>
  <si>
    <t>Установка накладной розетки, электрического автомата в электрощите, сверление отверстий для кабеля по всей квартире до 10 метров и укладка кабеля в кабель-канал по стене или полу</t>
  </si>
  <si>
    <t>Установка на подготовленное место, выравнивание по уровню, подсоединение проводов</t>
  </si>
  <si>
    <t>Замена верха электроплиты 3-конфорочная</t>
  </si>
  <si>
    <t>Замена верха электроплиты 4-конфорочная</t>
  </si>
  <si>
    <t>Замена конфорки кухонной электроплиты (чугунный блин)</t>
  </si>
  <si>
    <t>Замена переключателей мощности электроплиты</t>
  </si>
  <si>
    <t>Замена ламп освещения жарочного шкафа электроплиты</t>
  </si>
  <si>
    <t>Ремонт дверцы жарочного шкафа электроплиты</t>
  </si>
  <si>
    <t>Дверь/окно</t>
  </si>
  <si>
    <t>Замена накладного замка неметаллической двери</t>
  </si>
  <si>
    <t>Установка межкомнатных одностворных дверных полотен</t>
  </si>
  <si>
    <t>Установка межкомнатных двустворных дверных полотен</t>
  </si>
  <si>
    <t>Установка межкомнатных раздвижных дверных полотен</t>
  </si>
  <si>
    <t>Ремонт порога в дверном проеме</t>
  </si>
  <si>
    <t>Открытие входной неметаллической двери в случае утери ключей жильцами</t>
  </si>
  <si>
    <t>Для вскрытия замка требуется предъявление документа о праве собственности, либо договора аренды квартиры. Если какие-либо документы отсутствуют, и нет возможности увидеть соседей, работа будет производиться только в присутствии полиции</t>
  </si>
  <si>
    <t>Открытие входной металлической двери в случае утери ключей жильцами</t>
  </si>
  <si>
    <t>Сборка или разборка крупногабаритной мебели (шкаф, диван и т.п.), требующие участие 2 человек</t>
  </si>
  <si>
    <t>Сборка или разборка малогабаритной мебели (тумба, стул, шкаф и т.п.), требующие участие только 1 человека</t>
  </si>
  <si>
    <t>Ремонт шкафа распашного (двухстворчатого)</t>
  </si>
  <si>
    <t>Установка полок (до 5 шт.)</t>
  </si>
  <si>
    <t>Полка размером 30 x 80 см, количество креплений - 2</t>
  </si>
  <si>
    <t>Холодное остекление алюминиевым профилем</t>
  </si>
  <si>
    <t>Теплое остекление пластиковыми окнами</t>
  </si>
  <si>
    <t>Сверление сквозных отверстий в кирпичных конструкциях D до 60 мм</t>
  </si>
  <si>
    <t>Демонтаж перегородки, короба, шахты (гипсокартон, ДСП, дерево)</t>
  </si>
  <si>
    <t>Окраска с очисткой от загрязнений, расчисткой старой краски до 35%</t>
  </si>
  <si>
    <t>Укладка плитки на неподготовленное основание</t>
  </si>
  <si>
    <t>Разборка плитки стены</t>
  </si>
  <si>
    <t>Замена затирки между плитками</t>
  </si>
  <si>
    <t>Шлифовка поверхности паркетных полов, бывших в эксплуатации механизированная</t>
  </si>
  <si>
    <t>Циклевка поверхности паркетных полов, бывших в эксплуатации ручная</t>
  </si>
  <si>
    <t>Ширина доски до 20 см</t>
  </si>
  <si>
    <t>Уборка в квартире после ремонта (площадь комнаты до 15 кв. м) (кроме ванной комнаты, туалета и кухни)</t>
  </si>
  <si>
    <t>Обязательный перечень работ: удаление строительной пыли, остатков затирки, цементной пыли и мусора с потолков (включая светильники освещения), полов, плинтусов и дверных блоков; чистка радиаторов отопления. Доставка рабочих к месту работ не учтена. Материалы (ветошь, вода, моющие средства) не включены в стоимость</t>
  </si>
  <si>
    <t>Уборка в квартире после ремонта (площадь комнаты от 15 кв. м до 30 кв. м) (кроме ванной комнаты, туалета и кухни)</t>
  </si>
  <si>
    <t>Генеральная уборка в квартире (площадь комнаты до 15 кв. м) (кроме ванной комнаты, туалета и кухни)</t>
  </si>
  <si>
    <t>Примерный перечень работ: влажная и сухая уборка полов, стен, дверей и дверных блоков, потолков, плинтусов и поверхности бытовой техники; мойка подоконников и оконных блоков, мытье (полировка) оконных стекол в т.ч. балконов, протирка радиаторов отопления; мойка карнизов;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поверхностей; чистка ковров и мягкой мебели</t>
  </si>
  <si>
    <t>Генеральная уборка в квартире (площадь комнаты от 15 кв. м до 30 кв. м) (кроме ванной комнаты, туалета и кухни)</t>
  </si>
  <si>
    <t>Генеральная уборка кухни (площадь комнаты до 15 кв. м)</t>
  </si>
  <si>
    <t>Примерный перечень работ: влажная и сухая уборка полов, стен, дверей и дверных блоков, потолков, плинтусов и поверхности бытовой техники; мойка подоконников, мытье (полировка) оконных стекол в т.ч. балконов, протирка радиаторов отопления; мойка карнизов;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поверхностей; чистка ковров и мягкой мебели, протирка и полировка столешниц и барных стоек, мойка холодильника, СВЧ и духовок снаружи и внутри; удаление жира с поверхностей; удаление отложений известкового налета с сантехники и кафеля; устранение загрязнений из межплиточных швов, а также их обеззараживание антибактериальными средствами</t>
  </si>
  <si>
    <t>Генеральная уборка кухни (площадь комнаты от 15 кв. м до 30 кв. м)</t>
  </si>
  <si>
    <t>Примерный перечень работ: влажная и сухая уборка полов, стен, дверей и дверных блоков, потолков, плинтусов и поверхности бытовой техники; чистка и дезинфекция санитарных приборов; мойка поддона душевой кабины (ванна), чистка душевой кабины по всей высоте; удаление отложений известкового налета с сантехники и кафеля; устранение загрязнений из межплиточных швов, а также их обеззараживание антибактериальными средствами;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</t>
  </si>
  <si>
    <t>Примерный перечень работ: влажная и сухая уборка полов, стен, дверей и дверных блоков, потолков, плинтусов и поверхности бытовой техники; чистка и дезинфекция санитарных приборов; мойка поддона душевой кабины (ванна), чистка душевой кабины по всей высоте; устранение загрязнений из межплиточных швов, а также их обеззараживание антибактериальными средствами; протирка осветительных приборов, розеток и выключателей; очистка и полировка фасадов мебели, протирка пустых шкафов изнутри, мытье кафеля от пола до потолка; натирание хромированных поверхностей</t>
  </si>
  <si>
    <t>Устранение последствий аварийного состояния помещения</t>
  </si>
  <si>
    <t>Очистка стен от нагара, сажи и копоти; очистка потолка от нагара, копоти; очистка пола от копоти и сажи</t>
  </si>
  <si>
    <t>Вынос крупногабаритного мусора до бункера (вес 1 предмета до 50 кг, расстояние выноса до 100 м)</t>
  </si>
  <si>
    <t>Вынос крупногабаритного мусора до бункера (вес 1 предмета до 100 кг, расстояние выноса до 100 м)</t>
  </si>
  <si>
    <t>Вынос крупногабаритного мусора до бункера (вес 1 предмета до 150 кг, расстояние выноса до 100 м)</t>
  </si>
  <si>
    <t>Устройство снаряжения</t>
  </si>
  <si>
    <t>Подключение дренажной системы кондиционера к системе внутреннего водоотведения</t>
  </si>
  <si>
    <t>1 услуга.</t>
  </si>
  <si>
    <t>Работы при помощи промышленного альпиниста</t>
  </si>
  <si>
    <t>Замена терморегулятора</t>
  </si>
  <si>
    <t>Замена головки терморегулятора</t>
  </si>
  <si>
    <t>Отключение/включение стояка отопления на 2 часа</t>
  </si>
  <si>
    <t>Санитарно-технические работы/центральное отопление</t>
  </si>
  <si>
    <t>Замена фильтра грубой очистки воды в трубах, с учетом стоимости фильтра</t>
  </si>
  <si>
    <t>С учетом стоимости фильтра грубой очистки</t>
  </si>
  <si>
    <t>Замена фильтра грубой очистки воды в трубах, без учета стоимости фильтра</t>
  </si>
  <si>
    <t>Без учета стоимости фильтра грубой очистки (фильтр грубой очистки предоставляется заявителем)</t>
  </si>
  <si>
    <t>Наружный осмотр, опрессовка, установка заглушек и манометра, наполнение системы водой, осмотр трубопровода и устранение дефектов, спуск воды</t>
  </si>
  <si>
    <t>Шаровые краны, термоголовки, терморегуляторы и т.п.</t>
  </si>
  <si>
    <t>Перекрытие запорной арматуры, вырубка борозды, вырезка отверстия в трубопроводе, установка арматуры, пуск системы</t>
  </si>
  <si>
    <t>Снятие крепления и труб, свертывание арматуры и фасонных частей с труб, проверка и очистка труб и фасонных частей труб</t>
  </si>
  <si>
    <t>Демонтаж любых типов трубопроводов D до 25 мм</t>
  </si>
  <si>
    <t>Монтаж редуктора давления</t>
  </si>
  <si>
    <t>Замена редуктора давления</t>
  </si>
  <si>
    <t>Подключение городской телевизионной антенны в щитовой, Интернета</t>
  </si>
  <si>
    <t>Подключение провода кабельного ТВ к телевизору</t>
  </si>
  <si>
    <t>Подключение, прокладка кабеля не входит</t>
  </si>
  <si>
    <t>Работу будет выполнять сторонняя организация</t>
  </si>
  <si>
    <t>Прокладка кабельной сети от коммутатора до переговорного устройства. (при наличии своей трубки)</t>
  </si>
  <si>
    <t>1 м.</t>
  </si>
  <si>
    <t>Прокладка кабельной видео-сети от разветвителя-усилителя до видео-домофонного устройства. (при наличии своего видеодомофона или в/камеры)</t>
  </si>
  <si>
    <t>Прочие</t>
  </si>
  <si>
    <t>Настройка бытовой техники</t>
  </si>
  <si>
    <t>Установка дозатора мыла</t>
  </si>
  <si>
    <t>Установка шведской стенки в квартире</t>
  </si>
  <si>
    <t>Установка турника в квартире</t>
  </si>
  <si>
    <t>Осуществление покупок материала для выполнения работ (без учета стоимости материала)</t>
  </si>
  <si>
    <t xml:space="preserve">Вынужденный простой мастера </t>
  </si>
  <si>
    <t>Выход специалиста оплачивается, если после осмотра и (или) консультации заявитель отказался от выполнения санитарно-технических работ.
Выход специалиста не оплачивается, если после осмотра и (или) консультации выполнены санитарно-технические работы.</t>
  </si>
  <si>
    <t>1. Поверка на месте (без снятия) счетчика воды.
2. Оформление и выдача необходимого комплекта документов (договор на поверку, акт поверки, акт осмотра, свидетельство о поверке прибора).
Справочно: проверка работоспособности запорной арматуры не проводится, так как не обязательна в рамках поверки ИПУ.</t>
  </si>
  <si>
    <t>1. Опломбировка счетчика воды.
2. Оформление и выдача необходимого комплекта документов (договор оказания услуг, квитанция об оплате, акт опломбировки, документы организации на соответствующий вид деятельности).
Справочно:
- в акте опломбировки указывается номер пломбы, наименование организации, причина опломбирования для последующего предоставления в УК и подтверждения правильной эксплуатации прибора</t>
  </si>
  <si>
    <t>ХВ или ГВ, опломбировка включена в стоимость.
Состав работ:
1. Демонтаж старого счетчика.
2. Монтаж нового счетчика (с учетом стоимости счетчика)</t>
  </si>
  <si>
    <t>ХВ или ГВ, опломбировка включена в стоимость.
Состав работ:
1. Демонтаж старого счетчика.
2. Монтаж нового счетчика (счетчик предоставляется заявителем)</t>
  </si>
  <si>
    <t>1. Установка санитарных приборов.
2. Установка и заделка кронштейнов.
3. Присоединение приборов к трубопроводам</t>
  </si>
  <si>
    <t>Выход специалиста оплачивается, если после осмотра и (или) консультации заявитель отказался от выполнения электромонтажных работ.
Выход специалиста не оплачивается, если после осмотра и (или) консультации выполнены электромонтажные работы.</t>
  </si>
  <si>
    <t>Отдельно услуга не предоставляется. Без разделки борозд. В состав входит:
1. Снятие проводок с отсоединением жил.
2. Демонтаж: конструкций, изоляторов</t>
  </si>
  <si>
    <t>Выход специалиста оплачивается, если после осмотра и (или) консультации заявитель отказался от выполнения плотницких работ.
Выход специалиста не оплачивается, если после осмотра и (или) консультации выполнены плотницкие работы.</t>
  </si>
  <si>
    <t xml:space="preserve">УтверждаюДиректор ГБУ "Жилищник района _______________"_______________
____________________
________________года
</t>
  </si>
  <si>
    <t>В жилых домах с действующей системой водоснабжения без фильтра для очистки вод опломбировка включена.Состав работ:
1. Установка счетчика воды (с учетом стоимости счетчика).
2. Опломбировка.
3. Выдача пакета документов (договор на поставку и монтаж, акт ввода в эксплуатацию, акт сдачи-приемапо установке прибора, паспорт на прибор)</t>
  </si>
  <si>
    <t>В жилых домах с действующей системой водоснабжения без фильтра для очистки вод опломбировка включена. Состав работ:
1. Установка счетчика воды (счетчик предоставляется заявителем)
2. Опломбировка.
3. Выдача пакета документов (договорна поставку и монтаж, акт вводав эксплуатацию, акт сдачи-приемапо установке прибора, паспорт на прибор)</t>
  </si>
  <si>
    <t>1 жила.</t>
  </si>
  <si>
    <t>1 кв. м.</t>
  </si>
  <si>
    <t>Замена прокладок на ИПУ, с учетом стоимости новых паронитовых прокладок</t>
  </si>
  <si>
    <t>Распаячная коробка</t>
  </si>
  <si>
    <t>Монтаж коробки распаячной в бетонной стене</t>
  </si>
  <si>
    <t>Монтаж коробки распаячной в кирпичной стене</t>
  </si>
  <si>
    <t>Монтаж коробки распаячной в гипсолите, пенобетоне, ГКЛ</t>
  </si>
  <si>
    <t>Монтаж коробки распаячной накладной</t>
  </si>
  <si>
    <t>Демонтаж коробки распаячной в кирпичной стене</t>
  </si>
  <si>
    <t>Демонтаж коробки распаячной в гипсолите, пенобетоне, ГКЛ</t>
  </si>
  <si>
    <t>Демонтаж коробки распаячной накладной</t>
  </si>
  <si>
    <t>Дополнительно применяемые (повышающие) коэффициенты:</t>
  </si>
  <si>
    <t>Прейскурант расценок на выполнение работ по содержанию и текущему ремонту оборудования, неотносящихся к общему имущества в многоквартирном доме</t>
  </si>
  <si>
    <t>Демонтаж коробки распаячной в бетонной стене</t>
  </si>
  <si>
    <t>Цена для физических лиц 
с учетом НДС 
22 %</t>
  </si>
  <si>
    <t>Выход специалиста для осмотра 
и (или) консультации</t>
  </si>
  <si>
    <t>Замена ИПУ воды, установленного 
на трубопроводе, на резьбе, с учетом стоимости нового счетчика</t>
  </si>
  <si>
    <t>Замена ИПУ воды, установленного 
на трубопроводе, на резьбе, без учета стоимости нового счетчика</t>
  </si>
  <si>
    <t>Составление Акта контрольного снятия показаний (АКСП), когда собственник более трех месяцев 
не подает показания ИПУ</t>
  </si>
  <si>
    <t>Выход специалиста для снятие контрольных показаний ИПУ 
для восстановления коммерческого учета ИПУ (ГВС, ХВС) 
или перерасчета.</t>
  </si>
  <si>
    <t>Замена счетчика воды, замена фильтра грубой очистки, замена присоединительного комплекта для одного счетчика воды, замена обратного клапана формата «бочонок», замена комплекта прокладок на паронитовые (2 шт.), 
с учетом стоимости указанных материалов</t>
  </si>
  <si>
    <t>Замена счетчика воды, замена фильтра грубой очистки, замена присоединительного комплекта 
для одного счетчика воды, замена обратного клапана формата «бочонок», замена комплекта прокладок (2 шт.), без учета стоимости указанных материалов</t>
  </si>
  <si>
    <t>Установка напольного унитаза 
со смывным бачком (с установкойи регулировкой арматуры бачка)</t>
  </si>
  <si>
    <t>Замена напольного унитаза 
со смывным бачком (с установкой 
и регулировкой арматуры бачка)</t>
  </si>
  <si>
    <t>Установка унитаза подвесного 
(без рамы инсталляции)</t>
  </si>
  <si>
    <t>Установка соединительной полочки 
к напольному унитазу</t>
  </si>
  <si>
    <t>Замена соединительной полочки 
к напольному унитазу</t>
  </si>
  <si>
    <t>Установка арматуры бачка унитаза 
без снятия бачка</t>
  </si>
  <si>
    <t>Замена арматуры бачка унитаза 
без снятия бачка</t>
  </si>
  <si>
    <t>Замена арматуры бачка унитаза 
со снятием бачка</t>
  </si>
  <si>
    <t>Установка арматуры бачка унитаза 
со снятием бачка</t>
  </si>
  <si>
    <t>Замена гибкой подводки 
к сантехническому прибору</t>
  </si>
  <si>
    <t>Ремонт смесителя без душа 
без снятия с места</t>
  </si>
  <si>
    <t>Ремонт смесителя с душем 
со снятием с места</t>
  </si>
  <si>
    <t>Ремонт водоразборного крана 
без снятия с места при набивке сальника или при смене прокладок</t>
  </si>
  <si>
    <t>Замена шарового крана 
без отключения стояка (бачок, стиральная машина и прочее)</t>
  </si>
  <si>
    <t>Замена уплотнителей (прокладок) кранов, смесителей, труб D свыше 
32 мм</t>
  </si>
  <si>
    <t>Цена для юридических лиц 
с учетом НДС 
22 %</t>
  </si>
  <si>
    <t>услуга не оказывается</t>
  </si>
  <si>
    <t>Арбат</t>
  </si>
  <si>
    <t>Басманный</t>
  </si>
  <si>
    <t>Замоскворечье</t>
  </si>
  <si>
    <t>Красносельский</t>
  </si>
  <si>
    <t>Мещанский</t>
  </si>
  <si>
    <t>Пресненский</t>
  </si>
  <si>
    <t>Таганский</t>
  </si>
  <si>
    <t>Тверской</t>
  </si>
  <si>
    <t>Хамовники</t>
  </si>
  <si>
    <t>Якиманка</t>
  </si>
  <si>
    <t>Не оказывается</t>
  </si>
  <si>
    <t>За работы в стесненных условия</t>
  </si>
  <si>
    <t>Работа с дорогостоящими сантехникческими материаллами</t>
  </si>
  <si>
    <t>Работы на высоте свыше трех метров</t>
  </si>
  <si>
    <t>на вечерние заказы (после 18.00 до 22.00)</t>
  </si>
  <si>
    <t>Участники, ветераны и инвалиды ВОВ и приравненные к ним лица</t>
  </si>
  <si>
    <t>Ветераны боевых действий</t>
  </si>
  <si>
    <t>Ветераны труда</t>
  </si>
  <si>
    <t>Инвалиды имеющие ограничения способности к трудовой деятельности 1,2 групп</t>
  </si>
  <si>
    <t>Лица, подтвергшиеся воздействию радиации в следствии катастрофы на ЧАЭС, а также в следствие ядерных испытаний на Семипалатинском полигоне, и приравненные к ним категории граждан</t>
  </si>
  <si>
    <t>Многодетные семьи</t>
  </si>
  <si>
    <t xml:space="preserve">Услуга не оказывается </t>
  </si>
  <si>
    <t>Услуга не оказывается</t>
  </si>
  <si>
    <t>Предложения ЦАО</t>
  </si>
  <si>
    <t>ЭВАЖД</t>
  </si>
  <si>
    <t>Среднее значение по ГБУ и ЭВАЖД</t>
  </si>
  <si>
    <t>Анализ и рыночная стоимость (2026)</t>
  </si>
  <si>
    <t>Результат</t>
  </si>
  <si>
    <t>Соответствует. Выезд мастера часто включен в стоимость работ или оплачивается отдельно. Средняя цена в Москве — от 0 до 1 500 ₽. Ваша цена находится в этом диапазоне.</t>
  </si>
  <si>
    <t>✅ Соответствует</t>
  </si>
  <si>
    <t>Соответствует. Рыночная стоимость пломбировки начинается от 1 000 ₽. Ваша цена несколько ниже, что может быть конкурентным преимуществом.</t>
  </si>
  <si>
    <t>Соответствует. Услуги по замене счетчиков в Москве стоят от 2 500 ₽. Ваша цена с учетом стоимости счетчика выглядит привлекательно.</t>
  </si>
  <si>
    <t>Не соответствует (занижена). Рыночная стоимость работ по замене счетчика без материала составляет от 2 500 ₽. Рекомендуемая цена: ~2 500 ₽</t>
  </si>
  <si>
    <t>❌ Не соответствует</t>
  </si>
  <si>
    <t>Соответствует. Установка счетчика — от 2 500 ₽. Цена с учетом материала выглядит обоснованной.</t>
  </si>
  <si>
    <t>Не соответствует (занижена). Стоимость работ оценивается от 2 500 ₽. Рекомендуемая цена: ~2 500 ₽</t>
  </si>
  <si>
    <t>Соответствует. Цена на замену комплектующих адекватна (пример: замена вентиля от 850 ₽).</t>
  </si>
  <si>
    <t>Соответствует. Это комплексная работа. Ее стоимость сравнима с установкой премиальной сантехники (напольный смеситель от 4 500 ₽) и выглядит оправданной.</t>
  </si>
  <si>
    <t>Не соответствует (завышена). Демонтаж фильтра стоит около 2 000 ₽. Ваша цена немного ниже средней, но это не критично. Рекомендуемая цена: ~2 000 ₽</t>
  </si>
  <si>
    <t>Не соответствует (занижена). Замена картриджей в проточных системах стоит от 1 500 ₽. Рекомендуемая цена: ~1 500 ₽</t>
  </si>
  <si>
    <t>Соответствует. В Москве установка напольного унитаза стоит от 4 900 ₽. Цена в рынке.</t>
  </si>
  <si>
    <t>Соответствует. Замена — более сложный процесс, чем установка. Цена от 4 900 ₽. Ваша цена обоснована.</t>
  </si>
  <si>
    <t>Соответствует. Рыночная цена на установку подвесного унитаза от 6 900 ₽. Ваша цена чуть ниже.</t>
  </si>
  <si>
    <t>Не соответствует (занижена). Стоимость установки подвесного унитаза в Москве начинается от 6 900 ₽. Рекомендуемая цена: ~6 900 ₽</t>
  </si>
  <si>
    <t>Соответствует. Установка напольного биде/писсуара стоит от 3 000-3 500 ₽. Ваша цена выше, но допустима.</t>
  </si>
  <si>
    <t>Соответствует. Установка подвесного биде без инсталляции стоит от 2 500 ₽. Ваша цена выше.</t>
  </si>
  <si>
    <t>Соответствует. Установка инсталляции под унитаз — от 5 900 ₽. Ваша цена выше, возможно, из-за сложности.</t>
  </si>
  <si>
    <t>Не соответствует (занижена). Установка термостатического или бесконтактного смесителя сложнее. Рыночная цена начинается от 3 900 ₽ . Рекомендуемая цена: ~3 900 ₽</t>
  </si>
  <si>
    <t>Соответствует. Врезные смесители требуют аккуратной работы, цена от 2 500–3 000 ₽ является адекватной .</t>
  </si>
  <si>
    <t>Соответствует. Монтаж смесителя с душем стоит от 2 400 ₽ . Ваша цена в рынке.</t>
  </si>
  <si>
    <t>Соответствует. Замена шарового крана без отключения стояка — работа средней сложности, цена от 1 000–1 500 ₽ .</t>
  </si>
  <si>
    <t>Соответствует. Прочистка сифона стоит 1 200–1 500 ₽ .</t>
  </si>
  <si>
    <t>Соответствует. Замена сифона стоит в том же диапазоне, что и установка .</t>
  </si>
  <si>
    <t>Соответствует. Установка раковины на кронштейны стоит от 2 500–3 000 ₽ .</t>
  </si>
  <si>
    <t>Соответствует. Установка раковины с тумбой — от 2 500 ₽ .</t>
  </si>
  <si>
    <t>Соответствует. Врезка мойки в столешницу стоит 1 500–2 000 ₽ .</t>
  </si>
  <si>
    <t>Соответствует.</t>
  </si>
  <si>
    <t>Соответствует. Демонтаж креплений — простейшая операция, по рынку от 500 ₽ .</t>
  </si>
  <si>
    <t>Соответствует. Чугунная ванна значительно тяжелее, установка сложнее. Рыночная цена от 6 500 ₽ . Ваша цена обоснована.</t>
  </si>
  <si>
    <t>Соответствует. Гидромассажная ванна имеет сложную обвязку, цена от 6 600 ₽ .</t>
  </si>
  <si>
    <t>Соответствует. Демонтаж чугунной ванны сложнее и дороже, цена соответствует рынку .</t>
  </si>
  <si>
    <t>Соответствует. Мелкий ремонт душевого гарнитура стоит 800–900 ₽ .</t>
  </si>
  <si>
    <t>Соответствует. Монтаж с установкой держателя стоит дороже простой замены .</t>
  </si>
  <si>
    <t>Соответствует. Установка душевой системы (стойка+лейка) от 1 900–3 000 ₽ .</t>
  </si>
  <si>
    <t>Соответствует. Установка гигиенического душа стоит от 2 200–3 100 ₽ .</t>
  </si>
  <si>
    <t>Соответствует. Установка душевой кабины в Москве в 2026 году варьируется от 4 000 до 8 500 ₽. Ваша цена находится в рынке.</t>
  </si>
  <si>
    <t>Соответствует. Установка гидромассажной кабины стоит от 5 000 ₽, но для сложных систем цена может быть значительно выше. Ваша цена адекватна.</t>
  </si>
  <si>
    <t>Соответствует. Рыночная цена монтажа душевого уголка начинается от 2 500 ₽, но с душевой системой и без поддона стоимость может быть выше.</t>
  </si>
  <si>
    <t>Соответствует. Установка акрилового поддона в рынке от 1 800 ₽.</t>
  </si>
  <si>
    <t>Соответствует. Подключение бытовой техники в рынке от 1 900 ₽.</t>
  </si>
  <si>
    <t>Соответствует. Устранение засоров в Москве оценивается от 1 450 ₽ .</t>
  </si>
  <si>
    <t>Соответствует. Установка водозапорной арматуры начинается от 1 500 ₽ .</t>
  </si>
  <si>
    <t>Соответствует. Монтаж канализационных труб ПВХ начинается от 800 ₽ за п.м. .</t>
  </si>
  <si>
    <t>Соответствует. Демонтаж пластиковых труб оценивается от 275 ₽ за п.м. .</t>
  </si>
  <si>
    <t>Соответствует. Выезд специалиста часто включен в стоимость работ или оплачивается отдельно .</t>
  </si>
  <si>
    <t>Соответствует. Скрытая проводка требует штробления, что значительно увеличивает стоимость. Цена в 1 100 ₽ за п.м. находится в рыночном диапазоне .</t>
  </si>
  <si>
    <t>Соответствует. Это базовая услуга по укладке кабеля в готовый короб. Рыночная цена от 150 ₽ , ваша цена адекватна.</t>
  </si>
  <si>
    <t>Соответствует. Бетон — самый сложный материал для крепления. Рыночная цена от 600–800 ₽ .</t>
  </si>
  <si>
    <t>Соответствует. Стоимость прокладки кабеля по бетону от 600 ₽ .</t>
  </si>
  <si>
    <t>Соответствует. Прокладка по кирпичу дешевле, чем по бетону .</t>
  </si>
  <si>
    <t>Соответствует. Гипсокартон — самый простой материал для прокладки .</t>
  </si>
  <si>
    <t>Соответствует. Работа в гофротрубе стандартная, цена в рынке .</t>
  </si>
  <si>
    <t>Соответствует. Слаботочные системы требуют аккуратного монтажа .</t>
  </si>
  <si>
    <t>Соответствует. Металлорукав — стандартный материал, цена адекватна .</t>
  </si>
  <si>
    <t>Соответствует. Рыночная цена — от 500 ₽ за п.м. .</t>
  </si>
  <si>
    <t>Не соответствует (занижена). Монтаж на кирпич сложнее, чем на ГКЛ. Рыночная цена выше — от 600 ₽ . Рекомендуемая цена: ~600 ₽</t>
  </si>
  <si>
    <t>Не соответствует (занижена). Бетон — самый сложный материал, цена должна быть выше, чем для ГКЛ. Рыночная цена от 600–750 ₽ . Рекомендуемая цена: ~700 ₽</t>
  </si>
  <si>
    <t>Соответствует. Более широкий канал требует больше работы, цена адекватна .</t>
  </si>
  <si>
    <t>Не соответствует (занижена). Аналогично п.205, цена для кирпича должна быть выше . Рекомендуемая цена: ~700-800 ₽</t>
  </si>
  <si>
    <t>Не соответствует (занижена). Аналогично п.206, для бетона цена должна быть значительно выше . Рекомендуемая цена: ~800-1000 ₽</t>
  </si>
  <si>
    <t>Соответствует. Работа с бетоном оценивается дороже .</t>
  </si>
  <si>
    <t>Соответствует. Прокладка гофры по пенобетону оценивается в диапазоне 520–784 ₽ , ваша цена адекватна.</t>
  </si>
  <si>
    <t>Соответствует. Прокладка по гипсокартону оценивается от 480 ₽ , ваша цена чуть ниже, что допустимо.</t>
  </si>
  <si>
    <t>Соответствует. Затяжка кабеля в гофру оценивается от 50 ₽ . Ваша цена в рынке.</t>
  </si>
  <si>
    <t>Соответствует. Демонтаж кабель-канала оценивается от 150 ₽ , ваша цена адекватна.</t>
  </si>
  <si>
    <t>Соответствует. Штробление в кирпиче оценивается от 560–1 372 ₽ . Ваша цена в нижней части диапазона.</t>
  </si>
  <si>
    <t>Соответствует. Штробление в пенобетоне оценивается 520–1 274 ₽ .</t>
  </si>
  <si>
    <t>Соответствует. Штробление в гипсокартоне оценивается 480–1 176 ₽ .</t>
  </si>
  <si>
    <t>Соответствует. Глубокое штробление в кирпиче оценивается 960–2 352 ₽ . Ваша цена ниже, но допустима.</t>
  </si>
  <si>
    <t>Соответствует. Штробление в пенобетоне оценивается 960–2 352 ₽ .</t>
  </si>
  <si>
    <t>Соответствует. Заделка штробы оценивается от 160–392 ₽ . Ваша цена в рынке.</t>
  </si>
  <si>
    <t>Соответствует. Замена дверного звонка оценивается от 1 200 ₽ . Ваша цена в рынке.</t>
  </si>
  <si>
    <t>Соответствует. Установка беспроводного звонка — от 1 000 ₽ .</t>
  </si>
  <si>
    <t>Соответствует. Демонтаж — это простая операция. Средняя стоимость на рынке составляет от 100 до 400 ₽. Ваша цена находится в верхней границе диапазона, что допустимо.</t>
  </si>
  <si>
    <t>Соответствует. Монтаж накладного выключателя — базовая операция. Рыночные цены начинаются от 350 ₽ за установку. Ваша цена в рынке.</t>
  </si>
  <si>
    <t>Соответствует. Установка внутреннего выключателя в готовое отверстие стоит от 350 ₽. Ваша цена адекватна.</t>
  </si>
  <si>
    <t>Соответствует. Стоимость демонтажа аналогична работам с розетками и обычно не превышает 400 ₽.</t>
  </si>
  <si>
    <t>Соответствует. Установка накладной розетки оценивается от 350 ₽. Ваша цена допустима.</t>
  </si>
  <si>
    <t>Соответствует. Установка внутренней розетки в готовое отверстие — от 300 ₽. Ваша цена приемлема.</t>
  </si>
  <si>
    <t>Соответствует. Стандартная цена на демонтаж.</t>
  </si>
  <si>
    <t>Соответствует. Установка блока — более сложная задача. Стоимость установки одной точки от 300 ₽, за блок из 4 устройств цена до 1 500 ₽ выглядит адекватной.</t>
  </si>
  <si>
    <t>Соответствует. Установка силовой розетки для плиты требует подключения более мощного кабеля. Рыночная стоимость от 500 ₽, но может доходить до 1 500 ₽. Ваша цена в рынке.</t>
  </si>
  <si>
    <t>Соответствует. Монтаж распаечной коробки в бетоне оценивается в 500–700 ₽ . Ваша цена в рынке.</t>
  </si>
  <si>
    <t>Соответствует. Стоимость монтажа в кирпиче оценивается в 450–600 ₽ .</t>
  </si>
  <si>
    <t>Не соответствует (завышена). Монтаж в ГКЛ — самая простая операция, оценивается в 400 ₽ . Ваша цена завышена на 50%. Рекомендуемая цена: ~400 ₽</t>
  </si>
  <si>
    <t>Соответствует. Замена щитка — комплексная работа. Рыночная цена от 10 000 ₽ за щиток под ключ , ваша цена адекватна для замены без материалов.</t>
  </si>
  <si>
    <t>Не соответствует (завышена). Замена автомата оценивается в 400–500 ₽ . Ваша цена завышена в 3 раза. Рекомендуемая цена: ~500–600 ₽</t>
  </si>
  <si>
    <t>Не соответствует (завышена). Установка УЗО оценивается в 595–690 ₽ . Ваша цена завышена в 2 раза. Рекомендуемая цена: ~600–700 ₽</t>
  </si>
  <si>
    <t>Не соответствует (завышена). Установка DIN-рейки оценивается в 285 ₽ . Ваша цена завышена в 3.5 раза. Рекомендуемая цена: ~300–400 ₽</t>
  </si>
  <si>
    <t>Соответствует. Стоимость установки настенного светильника — от 1 000 ₽ .</t>
  </si>
  <si>
    <t>Соответствует. Установка бра оценивается от 500–800 ₽ .</t>
  </si>
  <si>
    <t>Соответствует. Монтаж светодиодной ленты оценивается от 250 ₽ за п.м. .</t>
  </si>
  <si>
    <t>Соответствует. Демонтаж люстры оценивается в 500–1 000 ₽ .</t>
  </si>
  <si>
    <t>Соответствует. Монтаж тепловой завесы — сложная работа. Рыночные цены начинаются от 6 000 ₽ за установку серий 100-300 до 1,2 м. Ваша цена ниже, что может быть конкурентным преимуществом.</t>
  </si>
  <si>
    <t>Соответствует. Регулировка двери и петель оценивается от 2 700 ₽ , но замена одной петли — более простая операция. Ваша цена в 700 ₽ выглядит адекватной для мелкой работы.</t>
  </si>
  <si>
    <t>Соответствует. Врезка в металл требует специального инструмента. Стоимость установки дверной ручки в металлическую дверь оценивается от 1 500 ₽ , цена адекватна.</t>
  </si>
  <si>
    <t>Соответствует. Установка доводчика оценивается от 1 000 ₽ . Ваша цена чуть ниже.</t>
  </si>
  <si>
    <t>Соответствует. Установка доводчика на дверь — работа средней сложности. Ваша цена в 1 650 ₽ выглядит адекватной, учитывая, что только замена дверных и оконных петель оценивается от 3 000 ₽, а установка доводчиков двери — от 4 500 ₽ .</t>
  </si>
  <si>
    <t>Соответствует. Установка входной металлической двери — сложная и ответственная работа. Рыночные цены на установку одностворчатой металлической двери составляют около 6 500 ₽ . Ваша цена выше, но может быть обоснована сложностью проема или необходимостью дополнительных работ.</t>
  </si>
  <si>
    <t>Не соответствует (завышена). Демонтаж металлической двери оценивается от 1 000 ₽ . Ваша цена в 3 000 ₽ завышена в 3 раза. Рекомендуемая цена: ~1 000–1 500 ₽</t>
  </si>
  <si>
    <t>Не соответствует (завышена). Демонтаж дверного блока без сохранения оценивается от 1 000 ₽ . Ваша цена в 2 000 ₽ завышена. Рекомендуемая цена: ~1 000–1 200 ₽</t>
  </si>
  <si>
    <t>Соответствует. Установка наличников оценивается в 350–700 ₽ за штуку в зависимости от сложности . Ваша цена в рынке.</t>
  </si>
  <si>
    <t>Соответствует. Установка раздвижной двери (купе) оценивается от 4 000–6 000 ₽ . Ваша цена в 3 500 ₽ может быть занижена, но допустима как цена только за навешивание полотна без монтажа направляющих.</t>
  </si>
  <si>
    <t>Соответствует. Установка порога оценивается от 1 000 ₽ .</t>
  </si>
  <si>
    <t>Соответствует. Установка алюминиевого порога оценивается от 1 000 ₽ .</t>
  </si>
  <si>
    <t>Соответствует. Установка ограничителя открывания (гребенки) на окно оценивается от 300 ₽ , на дверь — аналогично.</t>
  </si>
  <si>
    <t>Соответствует. Установка зеркала требует аккуратности и крепления. Рыночная цена начинается от 800–1 500 ₽ . Ваша цена в рынке.</t>
  </si>
  <si>
    <t>Не соответствует (занижена). Сверление сквозного отверстия в бетоне — трудоемкая работа, требующая алмазной коронки. Рыночная цена начинается от 1 000–1 500 ₽ за отверстие . Рекомендуемая цена: от 1 200 ₽</t>
  </si>
  <si>
    <t>Соответствует. Демонтаж железобетонных конструкций — одна из самых сложных и дорогих операций. Рыночная цена от 3 000 ₽ за м³ .</t>
  </si>
  <si>
    <t>Соответствует. Установка гипсокартонной перегородки оценивается от 700–800 ₽ за кв.м .</t>
  </si>
  <si>
    <t>Соответствует. Работа с потолком сложнее и дороже, цена адекватна .</t>
  </si>
  <si>
    <t>Соответствует. Шпаклевка стен оценивается от 200–500 ₽ за кв.м .</t>
  </si>
  <si>
    <t>Не соответствует (завышена). Снятие старых обоев в Москве стоит от 150 до 400 ₽ за м². Ваша цена (500 ₽) выше рыночного максимума. Рекомендуемая цена: ~300-400 ₽</t>
  </si>
  <si>
    <t>Соответствует. Снятие обоев стоит в диапазоне 150–400 ₽ за м². Ваша цена на верхней границе, что допустимо.</t>
  </si>
  <si>
    <t>Соответствует. Поклейка обоев на потолок сложнее, чем на стены. Рыночная цена от 350 ₽ за м². Ваша цена выше, но обоснована сложностью.</t>
  </si>
  <si>
    <t>Соответствует. Стандартная стоимость демонтажа радиатора. Аналогичные услуги в Москве оцениваются в 1 500–2 000 ₽ .</t>
  </si>
  <si>
    <t>Соответствует. Промывка радиатора отопления — востребованная услуга. Стоимость начинается от 2 500–5 000 ₽ за прибор . Ваша цена в рынке.</t>
  </si>
  <si>
    <t>Соответствует. Замена пробки в радиаторе — мелкая работа, цена адекватна .</t>
  </si>
  <si>
    <t>Соответствует. Опрессовка (гидравлические испытания) системы отопления — обязательная процедура после монтажа или ремонта. Для небольшого участка системы (5 этажей) цена в 2 000 ₽ выглядит адекватной .</t>
  </si>
  <si>
    <t>Соответствует. Монтаж шаровых кранов, терморегуляторов диаметром до 25 мм оценивается от 1 500 ₽ .</t>
  </si>
  <si>
    <t>Соответствует. Врезка в действующую сеть — сложная работа с отключением систем. Похожие тендерные расценки на врезку шаровых кранов до Ду=50 мм составляют около 8 840 ₽ за единицу . Ваша цена в рынке.</t>
  </si>
  <si>
    <t>Соответствует. Демонтаж труб — простая операция по сравнению с разборкой . Цена адекватна.</t>
  </si>
  <si>
    <t>Соответствует. Монтаж стальных труб требует сварки или резьбовых соединений. Тендерные расценки на прокладку стальных труб водоснабжения начинаются от 5 780 ₽ за п.м. с учетом сложных условий , но для бытовых условий эта цена может быть ниже. Ваша цена выглядит адекватной.</t>
  </si>
  <si>
    <t>Соответствует. Металлопластик проще в монтаже, чем сталь, поэтому цена ниже. Похожие тарифы на монтаж металлопластиковых труб в регионах — около 18,68 BYN (~550 ₽) за п.м. . Ваша цена в рынке.</t>
  </si>
  <si>
    <t>Соответствует. Сварка труб — сложная работа, требующая квалификации. Тендерные расценки на приварку резьбы до Ду=50 мм составляют около 1 050 ₽ . Ваша цена в рынке.</t>
  </si>
  <si>
    <t>Соответствует. Типовая услуга, стоимость которой в Москве начинается от 750 ₽. Встречаются предложения и от 400 ₽, но ваша цена выглядит адекватной.</t>
  </si>
  <si>
    <t>Соответствует. Услуга схожа с поверкой или консультацией. Цена в 750 ₽ является адекватной.</t>
  </si>
  <si>
    <t>Соответствует. Цена сравнима с выездом специалиста для осмотра (700-800 ₽).</t>
  </si>
  <si>
    <t>Соответствует. Адекватная стоимость замены прокладок.</t>
  </si>
  <si>
    <t>Соответствует. Рыночная стоимость работ сопоставима.</t>
  </si>
  <si>
    <t>Соответствует. Стоимость работ без материала обоснована.</t>
  </si>
  <si>
    <t>Соответствует. Рыночная цена на аналогичный объем работ выглядит адекватной.</t>
  </si>
  <si>
    <t>Соответствует. Стоимость установки фильтра под мойку варьируется, часто от 2 500 ₽.</t>
  </si>
  <si>
    <t>Соответствует. Стоимость установки сиденья адекватна.</t>
  </si>
  <si>
    <t>Соответствует. Цена сравнима с установкой.</t>
  </si>
  <si>
    <t>Соответствует. Адекватная стоимость демонтажных работ.</t>
  </si>
  <si>
    <t>Соответствует. Замена, как более сложная работа, стоит дороже установки.</t>
  </si>
  <si>
    <t>Соответствует. Адекватная цена для замены.</t>
  </si>
  <si>
    <t>Соответствует. Стоимость демонтажа инсталляции высокая, но обоснованная.</t>
  </si>
  <si>
    <t>Соответствует. Замена бачка — трудозатратная операция. В Москве цена варьируется от 2 500 до 4 000 ₽. Ваша цена в рынке.</t>
  </si>
  <si>
    <t>Соответствует. Стоимость установки сопоставима с заменой (2 500–3 500 ₽).</t>
  </si>
  <si>
    <t>Соответствует. Демонтаж бачка проще, чем установка. Цена адекватна.</t>
  </si>
  <si>
    <t>Соответствует. Услуга по устранению люфта, цена варьируется от 1 200 до 2 000 ₽.</t>
  </si>
  <si>
    <t>Соответствует. Установка эксцентрика/полочки стоит в диапазоне 1 500–2 500 ₽.</t>
  </si>
  <si>
    <t>Соответствует. Замена требует больше времени, чем установка, цена адекватна.</t>
  </si>
  <si>
    <t>Не соответствует (занижена). Демонтаж подвесного унитаза/биде сложнее напольного. Рыночная цена от 2 500 ₽. Рекомендуемая цена: ~2 500 ₽</t>
  </si>
  <si>
    <t>Соответствует. Установка гофры (выпуска) стоит от 1 500 до 2 500 ₽.</t>
  </si>
  <si>
    <t>Соответствует. Замена стоит немного дороже установки — логично.</t>
  </si>
  <si>
    <t>Соответствует. Цена адекватна.</t>
  </si>
  <si>
    <t>Соответствует. Простая регулировка стоит в среднем 1 000–1 500 ₽.</t>
  </si>
  <si>
    <t>Соответствует. Ремонт может включать замену деталей, цена адекватна (1 500–2 500 ₽).</t>
  </si>
  <si>
    <t>Соответствует. Работа кропотливая, цена в рынке (от 1 800 ₽).</t>
  </si>
  <si>
    <t>Соответствует. Замена чуть сложнее установки, цена обоснована.</t>
  </si>
  <si>
    <t>Соответствует. Снятие бачка удорожает работу. Рыночная цена — от 3 500 ₽.</t>
  </si>
  <si>
    <t>Соответствует. Установка со снятием дешевле замены, что логично. Цена адекватна.</t>
  </si>
  <si>
    <t>Соответствует. Простой демонтаж, цена оправдана.</t>
  </si>
  <si>
    <t>Соответствует. Эта услуга обычно включена в установку, но как отдельная работа стоит от 2 000 ₽.</t>
  </si>
  <si>
    <t>Соответствует. Демонтаж «с боем» требует осторожности, цена от 1 800 ₽.</t>
  </si>
  <si>
    <t>Соответствует. Аккуратный демонтаж сложнее, цена от 2 500 ₽.</t>
  </si>
  <si>
    <t>Соответствует. Замена одной подводки стоит 700–1 200 ₽.</t>
  </si>
  <si>
    <t>Соответствует. Простая замена ручки/маховичка стоит 500–800 ₽.</t>
  </si>
  <si>
    <t>Не соответствует (занижена). Замена картриджа/кран-буксы — более сложная операция. Рыночная цена от 1 000–1 500 ₽. Рекомендуемая цена: ~1 200 ₽</t>
  </si>
  <si>
    <t>Соответствует. Ремонт со снятием требует демонтажа, цена адекватна (от 1 500 ₽).</t>
  </si>
  <si>
    <t>Соответствует. Ремонт на месте (обычно замена прокладок) стоит 1 000–1 500 ₽.</t>
  </si>
  <si>
    <t>Соответствует. Проще, чем с душем, цена чуть ниже.</t>
  </si>
  <si>
    <t>Соответствует. Сложная работа, цена в диапазоне 1 800–2 500 ₽.</t>
  </si>
  <si>
    <t>Соответствует. Стоимость демонтажа от 800 ₽.</t>
  </si>
  <si>
    <t>Соответствует. Цена аналогична п.59.</t>
  </si>
  <si>
    <t>Соответствует. Жесткая подводка усложняет демонтаж, поэтому цена выше.</t>
  </si>
  <si>
    <t>Соответствует. Рыночная цена монтажа смесителя на готовые коммуникации в Москве начинается от 1 900–2 600 ₽ . Ваша цена в верхней части диапазона, что допустимо.</t>
  </si>
  <si>
    <t>Соответствует. Простой ремонт крана (замена прокладки/сальника) стоит 500–1 000 ₽.</t>
  </si>
  <si>
    <t>Соответствует. Цена аналогична ремонту крана, что логично.</t>
  </si>
  <si>
    <t>Соответствует. Стандартная замена прокладок, цена адекватна.</t>
  </si>
  <si>
    <t>Соответствует. Работа с трубами большего диаметра сложнее, цена обоснована.</t>
  </si>
  <si>
    <t>Соответствует. Простейшая операция, цена 500–800 ₽.</t>
  </si>
  <si>
    <t>Соответствует. Установка сифона раковины стоит 1 500–1 600 ₽ . Ваша цена чуть ниже, что допустимо.</t>
  </si>
  <si>
    <t>Соответствует. Демонтаж проще, чем установка, цена адекватна.</t>
  </si>
  <si>
    <t>Соответствует. Установка сифона для ванны стоит от 1 500 ₽.</t>
  </si>
  <si>
    <t>Соответствует. Демонтаж сифона ванны стоит в районе 1 000 ₽.</t>
  </si>
  <si>
    <t>Соответствует. Замена сифона ванны стоит от 1 600 ₽.</t>
  </si>
  <si>
    <t>Соответствует. Более сложная конструкция, цена выше, чем у обычного сифона.</t>
  </si>
  <si>
    <t>Соответствует. Демонтаж автомата сложнее, цена обоснована.</t>
  </si>
  <si>
    <t>Соответствует. Сложная замена, цена в рынке.</t>
  </si>
  <si>
    <t>Соответствует. Работа с чугуном сложнее, цена выше.</t>
  </si>
  <si>
    <t>Не соответствует (занижена). Расчеканка — это трудоемкая операция. Цена не должна быть ниже замены без расчеканки. Рыночная цена от 3 000–3 500 ₽. Рекомендуемая цена: ~3 500 ₽</t>
  </si>
  <si>
    <t>Соответствует. Цена сопоставима с установкой обычного сифона.</t>
  </si>
  <si>
    <t>Соответствует. Цена аналогична демонтажу обычного сифона.</t>
  </si>
  <si>
    <t>Соответствует. Раковина типа "Тюльпан" (с пьедесталом) стоит от 4 100–5 000 ₽ . Ваша цена в рынке.</t>
  </si>
  <si>
    <t>Соответствует. Демонтаж стоит от 1 000 ₽.</t>
  </si>
  <si>
    <t>Соответствует. Врезка в искусственный камень сложнее, стоимость от 2 500 ₽ .</t>
  </si>
  <si>
    <t>Соответствует. Работа по замене крепежа под сантехнику среднего объема, цена адекватна.</t>
  </si>
  <si>
    <t>Соответствует. Аналогично замене кронштейна под бачком.</t>
  </si>
  <si>
    <t>Соответствует. Установка нового крепежа стоит чуть дороже замены — логично.</t>
  </si>
  <si>
    <t>Соответствует. Укрепление — менее трудоемкая операция, чем замена.</t>
  </si>
  <si>
    <t>Соответствует. Стоимость работ по обвязке ванны из пластика в рынке.</t>
  </si>
  <si>
    <t>Соответствует. Медь/латунь сложнее в монтаже, цена оправдана.</t>
  </si>
  <si>
    <t>Не соответствует (завышена). Демонтаж обвязки не должен стоить столько же, сколько ее установка. Обычно дешевле на 20-30%. Рыночная цена демонтажа от 2 000 ₽. Рекомендуемая цена: ~2 000–2 500 ₽</t>
  </si>
  <si>
    <t>Соответствует. Демонтаж пластиковой обвязки проще, цена адекватна.</t>
  </si>
  <si>
    <t>Соответствует. Установка стальной/акриловой ванны на подготовленное место в Москве — от 3 800 ₽, с обвязкой до 5 500 ₽ . Ваша цена в рынке.</t>
  </si>
  <si>
    <t>Соответствует. Демонтаж стальной/акриловой ванны в рынке — 2 000–2 750 ₽ .</t>
  </si>
  <si>
    <t>Соответствует. Демонтаж гидромассажной ванны сложнее акриловой.</t>
  </si>
  <si>
    <t>Соответствует. Замена по сложности сопоставима с ремонтом.</t>
  </si>
  <si>
    <t>Соответствует. Простейший демонтаж, цена адекватна.</t>
  </si>
  <si>
    <t>Соответствует. Демонтаж душевой системы сложнее, чем лейки.</t>
  </si>
  <si>
    <t>Соответствует. Ремонт включает замену прокладок и картриджа .</t>
  </si>
  <si>
    <t>Соответствует. Ремонт обычно дешевле замены.</t>
  </si>
  <si>
    <t>Соответствует. Демонтаж дешевле монтажа.</t>
  </si>
  <si>
    <t>Соответствует. Мелкая работа, цена адекватна.</t>
  </si>
  <si>
    <t>Соответствует. Аналогично предыдущим позициям, цена адекватна для мелкой замены.</t>
  </si>
  <si>
    <t>Соответствует. Более сложная установка, цена оправдана.</t>
  </si>
  <si>
    <t>Соответствует. Демонтаж сложной кабины требует времени и аккуратности, цена обоснована.</t>
  </si>
  <si>
    <t>Соответствует. Стоимость демонтажа проще, чем монтаж.</t>
  </si>
  <si>
    <t>Соответствует. Адекватная цена за 1 м².</t>
  </si>
  <si>
    <t>Соответствует. Стоимость гидроизоляции швов варьируется, но 800 ₽ за погонный метр выглядит адекватно.</t>
  </si>
  <si>
    <t>Соответствует. Сложная работа по переделке труб, цена в рынке.</t>
  </si>
  <si>
    <t>Соответствует. Увеличение диаметра труб удорожает работу.</t>
  </si>
  <si>
    <t>Соответствует. Замена стояка — ответственная и сложная работа, цена обоснованна.</t>
  </si>
  <si>
    <t>Соответствует. Монтаж на готовую подводку стоит дешевле, чем прокладка новой трассы.</t>
  </si>
  <si>
    <t>Соответствует. Демонтаж проще монтажа.</t>
  </si>
  <si>
    <t>Соответствует. Установка накопительного водонагревателя требует сложного подключения, цена адекватна.</t>
  </si>
  <si>
    <t>Соответствует. Демонтаж значительно дешевле монтажа.</t>
  </si>
  <si>
    <t>Соответствует. Доработка коммуникаций увеличивает стоимость.</t>
  </si>
  <si>
    <t>Соответствует. Простое отключение.</t>
  </si>
  <si>
    <t>Соответствует. Прокладка коммуникаций с заделкой штроб.</t>
  </si>
  <si>
    <t>Соответствует. Установка измельчителя пищевых отходов на кухне.</t>
  </si>
  <si>
    <t>Соответствует. Устранение засоров в Москве — от 1 500 ₽.</t>
  </si>
  <si>
    <t>Соответствует. Прочистка тросом оценивается дороже.</t>
  </si>
  <si>
    <t>Не соответствует (завышена). Снятие унитаза для прочистки — трудоемкая работа, но цена значительно превышает рыночную (демонтаж унитаза стоит 1 650–3 000 ₽) . Рекомендуемая цена: ~3 000–3 500 ₽</t>
  </si>
  <si>
    <t>Соответствует. Цена работ без материала адекватна.</t>
  </si>
  <si>
    <t>Соответствует. Стоимость установки клапана сопоставима с заменой.</t>
  </si>
  <si>
    <t>Соответствует. Работа средней сложности.</t>
  </si>
  <si>
    <t>Соответствует. Сложная работа с чугунными трубами.</t>
  </si>
  <si>
    <t>Соответствует. Работа с чугуном сложнее и дороже.</t>
  </si>
  <si>
    <t>Соответствует. Чугун демонтировать сложнее.</t>
  </si>
  <si>
    <t>Соответствует. Работа с трубой большего диаметра дороже.</t>
  </si>
  <si>
    <t>Соответствует. Ответственная работа, требующая согласования. Цена адекватна.</t>
  </si>
  <si>
    <t>Соответствует. Диагностика точки — стандартная услуга, цена адекватна.</t>
  </si>
  <si>
    <t>Соответствует. Диагностика линии сложнее, цена обоснована.</t>
  </si>
  <si>
    <t>Соответствует. Прокладка кабеля открытым способом оценивается от 150–200 ₽ за п.м. . Замена провода может быть дороже, но 600 ₽ показывают хорошую стоимость.</t>
  </si>
  <si>
    <t>Не соответствует (занижена). Монтаж кабель-канала на кирпич — более трудоемкая работа, чем на гипсокартон. Рыночная цена 500–600 ₽ за п.м. . Рекомендуемая цена: ~500-600 ₽</t>
  </si>
  <si>
    <t>Соответствует. Демонтаж скрытой проводки без разделки борозд — сложная работа, цена адекватна.</t>
  </si>
  <si>
    <t>Соответствует. Более легкие материалы, цена адекватна.</t>
  </si>
  <si>
    <t>Соответствует. Аналогично п.192.</t>
  </si>
  <si>
    <t>Соответствует. Открытая прокладка в лотках оценивается от 400 ₽.</t>
  </si>
  <si>
    <t>Соответствует. Аналогично п.184, цена адекватна.</t>
  </si>
  <si>
    <t>Соответствует. Работа с потолком — сложная и затратная.</t>
  </si>
  <si>
    <t>Соответствует. Работа с фальшполом оценивается в этом диапазоне.</t>
  </si>
  <si>
    <t>Соответствует. Укладка кабеля в короб оценивается от 180 ₽ за п.м. . Ваша цена адекватна.</t>
  </si>
  <si>
    <t>Соответствует. Затяжка последующих проводов может быть сложнее, цена оправдана.</t>
  </si>
  <si>
    <t>Соответствует. Работа по подключению жил в устройства, цена адекватна.</t>
  </si>
  <si>
    <t>Соответствует. Мелкая работа по подтяжке контактов, цена обоснована.</t>
  </si>
  <si>
    <t>Соответствует. Работа средней сложности, цена адекватна.</t>
  </si>
  <si>
    <t>Не соответствует (занижена). Штробление в бетоне — самая трудоемкая работа. Рыночная цена 800–1 960 ₽ за п.м. , а для штробы 40×40 мм — до 5 330 ₽ . Рекомендуемая цена: от 1 500 ₽</t>
  </si>
  <si>
    <t>Не соответствует (занижена). Глубокое штробление в бетоне значительно сложнее. Рыночная цена от 1 120–2 744 ₽  и до 7 670 ₽ . Рекомендуемая цена: от 2 000 ₽</t>
  </si>
  <si>
    <t>Соответствует. Заделка глубоких штроб требует больше материала, цена адекватна.</t>
  </si>
  <si>
    <t>Соответствует. Ремонт выключателя может включать замену внутренней части. Стоимость замены розетки или выключателя на рынке составляет 350–600 ₽. Ваша цена несколько выше, но допустима для ремонта.</t>
  </si>
  <si>
    <t>Соответствует. Утопленный (внутренний) выключатель может быть сложнее в обслуживании, но цена адекватна. Замена или ремонт внутренней розетки/выключателя оценивается в 300–700 ₽.</t>
  </si>
  <si>
    <t>Соответствует. Демонтаж внутреннего выключателя не сложнее накладного.</t>
  </si>
  <si>
    <t>Соответствует. Ремонт розетки может быть сопоставим по стоимости с установкой.</t>
  </si>
  <si>
    <t>Соответствует. Ремонт внутренней розетки может стоить немного дороже из-за большего объема работ по сравнению с накладной.</t>
  </si>
  <si>
    <t>Соответствует. Демонтаж блока сложнее, чем одного элемента, цена обоснована.</t>
  </si>
  <si>
    <t>Соответствует. Демонтаж силовой розетки стоит дороже обычной из-за сложности работы с кабелем большего сечения.</t>
  </si>
  <si>
    <t>Не соответствует (занижена). Сверление отверстия под подрозетник в бетоне — трудоемкая операция. Рыночная стоимость одного отверстия в бетоне начинается от 500 ₽ и может достигать 1 500–2 000 ₽ за глубокие/сложные отверстия. Ваша цена в 800 ₽ занижена. Рекомендуемая цена: от 1 200 ₽</t>
  </si>
  <si>
    <t>Соответствует. Сверление в кирпиче дешевле и проще, чем в бетоне. Рыночная цена начинается от 250–400 ₽ за отверстие. Ваша цена выше, но допустима.</t>
  </si>
  <si>
    <t>Не соответствует (завышена). Сверление в мягких материалах (ГКЛ, пенобетон) — самая простая операция. Рыночная цена начинается от 100–150 ₽ за отверстие. Ваша цена в 600 ₽ завышена в 3–6 раз. Рекомендуемая цена: ~200–300 ₽</t>
  </si>
  <si>
    <t>Соответствует. Установка накладной коробки проще, цена адекватна.</t>
  </si>
  <si>
    <t>Соответствует. Демонтаж коробки из бетона — трудоемкая работа, цена адекватна.</t>
  </si>
  <si>
    <t>Не соответствует (завышена). Демонтаж в ГКЛ — простая операция, цена не должна превышать 400 ₽. Рекомендуемая цена: ~350–400 ₽</t>
  </si>
  <si>
    <t>Не соответствует (завышена). Установка однополюсного автомата на DIN-рейку оценивается в 340–400 ₽ . Ваша цена завышена в 2.5–3 раза. Рекомендуемая цена: ~400–500 ₽</t>
  </si>
  <si>
    <t>Не соответствует (завышена). Демонтаж автомата проще монтажа, цена должна быть 200–300 ₽. Рекомендуемая цена: ~250–300 ₽</t>
  </si>
  <si>
    <t>Не соответствует (завышена). Аналогично п.260, цена завышена. Рекомендуемая цена: ~400–500 ₽</t>
  </si>
  <si>
    <t>Не соответствует (завышена). Аналогично п.261. Рекомендуемая цена: ~250–300 ₽</t>
  </si>
  <si>
    <t>Не соответствует (завышена). Демонтаж одного автомата/УЗО не должен стоить 800 ₽. Рыночная цена 200–300 ₽. Рекомендуемая цена: ~250–300 ₽</t>
  </si>
  <si>
    <t>Не соответствует (завышена). Проверка работоспособности — простая операция, цена не должна превышать 300–400 ₽. Рекомендуемая цена: ~300–400 ₽</t>
  </si>
  <si>
    <t>Соответствует. Установка люстры в сборе оценивается от 1 800–3 000 ₽ . Ваша цена в рынке.</t>
  </si>
  <si>
    <t>Соответствует. Установка точечного светильника оценивается от 300–600 ₽ .</t>
  </si>
  <si>
    <t>Соответствует. Замена лампы оценивается от 100–300 ₽ .</t>
  </si>
  <si>
    <t>Соответствует. Ремонт люстры — трудоемкая работа, цена адекватна.</t>
  </si>
  <si>
    <t>Соответствует. Установка датчика движения оценивается в этом диапазоне.</t>
  </si>
  <si>
    <t>Соответствует. Монтаж пожарного извещателя требует специальных знаний и согласований.</t>
  </si>
  <si>
    <t>Не соответствует (завышена). Демонтаж пожарного извещателя — это простая операция, которая не должна стоить дороже его монтажа. Учитывая, что монтаж оценивается в 2 500 ₽, демонтаж должен стоить значительно дешевле. Рекомендуемая цена: ~800-1 000 ₽</t>
  </si>
  <si>
    <t>Соответствует. Замена патрона — работа средней сложности, цена адекватна.</t>
  </si>
  <si>
    <t>Соответствует. Демонтаж проще монтажа, цена обоснована.</t>
  </si>
  <si>
    <t>Соответствует. Замена клеммной колодки — работа средней сложности.</t>
  </si>
  <si>
    <t>Соответствует. Установка электрического полотенцесушителя требует подключения к электросети, цена в рынке.</t>
  </si>
  <si>
    <t>Соответствует. Комплексная работа включает прокладку кабеля, установку розетки и автомата. Это трудоемкая задача, цена обоснованна.</t>
  </si>
  <si>
    <t>Соответствует. Подключение электроплиты на подготовленное место оценивается от 1 500-2 000 ₽. Ваша цена в рынке.</t>
  </si>
  <si>
    <t>Соответствует. Как и в других разделах, выезд мастера часто включен в стоимость работ или оплачивается отдельно. Средняя цена в Москве — от 0 до 1 500 ₽. Ваша цена находится в этом диапазоне.</t>
  </si>
  <si>
    <t>Соответствует. Замена глазка — простая операция. Рыночная цена от 700 ₽.</t>
  </si>
  <si>
    <t>Соответствует. Врезка в дерево проще, цена ниже.</t>
  </si>
  <si>
    <t>Соответствует. Замена замка в деревянной двери оценивается от 1 000 ₽ , в межкомнатной — от 2 000 ₽ . Ваша цена находится в рынке.</t>
  </si>
  <si>
    <t>Соответствует. Замена накладного замка оценивается от 1 500 ₽ , ваша цена чуть ниже, что допустимо.</t>
  </si>
  <si>
    <t>Соответствует. Замена замка в металлической двери оценивается от 1 500 ₽  до 2 300 ₽ . Ваша цена в рынке.</t>
  </si>
  <si>
    <t>Соответствует. Установка дверной ручки оценивается от 1 500 ₽ .</t>
  </si>
  <si>
    <t>Соответствует. Работа с металлом сложнее, цена оправдана.</t>
  </si>
  <si>
    <t>Соответствует. Простая замена ручки оценивается от 900 ₽.</t>
  </si>
  <si>
    <t>Соответствует. Более сложная ручка стоит дороже.</t>
  </si>
  <si>
    <t>Соответствует. Демонтаж проще установки.</t>
  </si>
  <si>
    <t>Соответствует. Стоимость установки межкомнатных дверей в Москве начинается от 5 000–5 500 ₽ за стандартный монтаж . Ваша цена полностью соответствует рыночной.</t>
  </si>
  <si>
    <t>Соответствует. Регулировка пластиковых окон оценивается от 500 ₽ за шт. , а регулировка фурнитуры окон — от 1 000 ₽ . Ваша цена в 1 000 ₽ за регулировку двери находится в рынке.</t>
  </si>
  <si>
    <t>Соответствует. Работа по замене обивки требует демонтажа старого материала и монтажа нового. Цена адекватна.</t>
  </si>
  <si>
    <t>Соответствует. Укрепление — менее трудоемкая операция, чем замена, цена адекватна.</t>
  </si>
  <si>
    <t>Соответствует. Аналогично п.340.</t>
  </si>
  <si>
    <t>Соответствует. Установка одностворчатой двери в готовый проем с врезкой петель и замка оценивается от 5 000 ₽ . Ваша цена в 3 000 ₽ — это цена только за навешивание полотна без установки короба, что соответствует рынку.</t>
  </si>
  <si>
    <t>Соответствует. Установка двустворчатой двери сложнее одностворчатой, цена обоснованна.</t>
  </si>
  <si>
    <t>Соответствует. Ремонт порога — работа средней сложности.</t>
  </si>
  <si>
    <t>Соответствует. Замена уплотнителя оценивается от 290–450 ₽ за пог.м . Ваша цена в 600 ₽ за п.м. в рынке.</t>
  </si>
  <si>
    <t>Соответствует. Установка карниза требует точных замеров и аккуратного монтажа, цена адекватна.</t>
  </si>
  <si>
    <t>Соответствует. Аналогично п.353.</t>
  </si>
  <si>
    <t>Соответствует. Установка жалюзи — работа средней сложности, цена адекватна.</t>
  </si>
  <si>
    <t>Соответствует. Установка рулонных штор требует крепления к стене или потолку, цена в рынке.</t>
  </si>
  <si>
    <t>Соответствует. Регулировка пластиковых окон оценивается от 500 ₽ за шт. . Ваша цена полностью соответствует рынку.</t>
  </si>
  <si>
    <t>Соответствует. Замена стекла оценивается от 1 000 ₽ за кв.м . Ваша цена в 1 500 ₽ за кв.м в рынке.</t>
  </si>
  <si>
    <t>Соответствует. Демонтаж окна — относительно простая операция, цена адекватна.</t>
  </si>
  <si>
    <t>Соответствует. Установка деревянного окна — трудоемкая работа, цена адекватна.</t>
  </si>
  <si>
    <t>Соответствует. Установка пластикового окна требует точной подгонки и герметизации, цена адекватна.</t>
  </si>
  <si>
    <t>Соответствует. Герметизация окон — стандартная услуга по утеплению. Рыночная цена начинается от 600 ₽ за п.м. .</t>
  </si>
  <si>
    <t>Соответствует. Установка откосов на окна — сложная работа, требующая точности. Цена адекватна.</t>
  </si>
  <si>
    <t>Соответствует. Установка ограничителя (гребенки) на окно — простая операция, цена адекватна.</t>
  </si>
  <si>
    <t>Соответствует. Установка подоконника на готовое основание оценивается в 1 000–1 500 ₽ .</t>
  </si>
  <si>
    <t>Соответствует. Демонтаж подоконника — простая операция, цена адекватна.</t>
  </si>
  <si>
    <t>Соответствует. Замена подоконника на ПВХ — работа, аналогичная установке нового, цена адекватна.</t>
  </si>
  <si>
    <t>Соответствует. Ремонт без снятия — менее трудоемкая операция.</t>
  </si>
  <si>
    <t>Соответствует. Замена одной петли — работа средней сложности, цена обоснована.</t>
  </si>
  <si>
    <t>Соответствует. Ремонт петель форточки — мелкая работа, цена адекватна.</t>
  </si>
  <si>
    <t>Соответствует. Ремонт форточки может включать замену уплотнителей и регулировку.</t>
  </si>
  <si>
    <t>Соответствует. Замена ручки пластикового окна оценивается от 600 ₽ за шт. .</t>
  </si>
  <si>
    <t>Соответствует. Установка замка в почтовый ящик — простая операция, цена адекватна.</t>
  </si>
  <si>
    <t>Соответствует. Замена замка может быть сложнее установки, цена обоснованна.</t>
  </si>
  <si>
    <t>Соответствует. Навеска кронштейна со сборкой — работа средней сложности. Цена адекватна.</t>
  </si>
  <si>
    <t>Соответствует. Навеска кронштейна без сборки — простая работа, цена адекватна.</t>
  </si>
  <si>
    <t>Соответствует. Монтаж крепления для люстр и светильников требует точности и надежности. Цена адекватна.</t>
  </si>
  <si>
    <t>Соответствует. Демонтаж проще монтажа, цена адекватна.</t>
  </si>
  <si>
    <t>Соответствует. Обшивка балкона — комплексная работа, требующая опыта. Цена адекватна.</t>
  </si>
  <si>
    <t>Соответствует. Установка картины — простая операция. Цена адекватна.</t>
  </si>
  <si>
    <t>Соответствует. Монтаж сантехнической гарнитуры требует сверления и надежного крепления. Цена в рынке.</t>
  </si>
  <si>
    <t>Соответствует. Демонтаж проще установки, цена адекватна.</t>
  </si>
  <si>
    <t>Соответствует. Монтаж воздуховода (короба) для вытяжки — работа средней сложности. В рынке оценивается от 2 500–4 000 ₽.</t>
  </si>
  <si>
    <t>Соответствует. Установка вытяжки с подключением к электричеству и вентиляции оценивается от 1 500–3 500 ₽. Ваша цена в рынке.</t>
  </si>
  <si>
    <t>Соответствует. Замена решетки — простая операция, цена адекватна.</t>
  </si>
  <si>
    <t>Соответствует. Установка проще замены, цена обоснованна.</t>
  </si>
  <si>
    <t>Соответствует. Демонтаж — самая простая операция.</t>
  </si>
  <si>
    <t>Соответствует. Установка канального вентилятора требует электрического подключения. Рыночная цена от 2 000 ₽.</t>
  </si>
  <si>
    <t>Соответствует. Восстановление короба — комплексная работа по заделке и герметизации. Цена адекватна.</t>
  </si>
  <si>
    <t>Соответствует. Сверление в дереве — простая работа, цена адекватна.</t>
  </si>
  <si>
    <t>Соответствует. Сверление в кирпиче проще, чем в бетоне, цена адекватна.</t>
  </si>
  <si>
    <t>Соответствует. Демонтаж кирпичных конструкций оценивается от 350–1 000 ₽ за кв.м , за куб.м цена может быть выше. Ваша цена адекватна.</t>
  </si>
  <si>
    <t>Соответствует. Демонтаж легких конструкций оценивается от 150–400 ₽ за кв.м . Ваша цена выше, но допустима.</t>
  </si>
  <si>
    <t>Соответствует. Демонтаж кирпичных перегородок оценивается от 500–650 ₽ за кв.м . Ваша цена в рынке.</t>
  </si>
  <si>
    <t>Соответствует. Восстановление основания после демонтажа унитаза — мелкая работа, цена адекватна.</t>
  </si>
  <si>
    <t>Соответствует. Штукатурка стен в Москве оценивается от 400–600 ₽ за кв.м . Ваша цена в рынке.</t>
  </si>
  <si>
    <t>Соответствует. Демонтаж штукатурки оценивается от 150–300 ₽ за кв.м . Ваша цена допустима.</t>
  </si>
  <si>
    <t>Соответствует. Перетирка (финишное выравнивание) оценивается аналогично штукатурке.</t>
  </si>
  <si>
    <t>Соответствует. Комплексная подготовка (заделка трещин, выравнивание, грунтовка) оценивается от 500 ₽.</t>
  </si>
  <si>
    <t>Соответствует. Демонтаж старой отделки потолка оценивается от 100–500 ₽ за кв.м . Ваша цена допустима.</t>
  </si>
  <si>
    <t>Соответствует. Мойка и очистка стен — стандартная услуга. Цена адекватна для подготовительных работ.</t>
  </si>
  <si>
    <t>Соответствует. Окраска металла — простая работа, цена адекватна.</t>
  </si>
  <si>
    <t>Соответствует. Малярные работы по стенам оцениваются от 300 ₽ за м² .</t>
  </si>
  <si>
    <t>Соответствует. Покраска потолка сложнее, чем стен, цена адекватна .</t>
  </si>
  <si>
    <t>Соответствует. Работа с подготовкой поверхности, цена адекватна.</t>
  </si>
  <si>
    <t>Соответствует. Работа с потолком сложнее, цена адекватна.</t>
  </si>
  <si>
    <t>Соответствует. Окраска дверей — трудоемкая работа, цена адекватна.</t>
  </si>
  <si>
    <t>Соответствует. Окраска окон сложнее, чем дверей, цена адекватна.</t>
  </si>
  <si>
    <t>Соответствует. Подготовка и окраска металла, цена адекватна.</t>
  </si>
  <si>
    <t>Соответствует. Поклейка обоев в Москве стоит от 310 до 800 ₽ за м² в зависимости от сложности. Ваша цена в нижней части диапазона.</t>
  </si>
  <si>
    <t>Не соответствует (занижена). Укладка настенной плитки в Москве стоит от 2 240 до 3 500 ₽ за м². Ваша цена на нижней границе, а с учетом подготовительных работ (грунтовка, выравнивание) может быть убыточной. Рекомендуемая цена: ~2 500–3 000 ₽</t>
  </si>
  <si>
    <t>Не соответствует (занижена). Укладка фартука требует высокой точности (розетки, трубы). Цена должна быть выше, чем у обычной плитки. Рыночная цена от 2 500 ₽ за м² . Рекомендуемая цена: ~2 700–3 200 ₽</t>
  </si>
  <si>
    <t>Не соответствует (занижена). Даже на подготовленное основание укладка плитки стоит от 2 000–2 500 ₽ за м² . Рекомендуемая цена: ~2 200–2 800 ₽</t>
  </si>
  <si>
    <t>Не соответствует (занижена). Укладка на неподготовленное основание включает выравнивание и грунтовку. Рыночная цена от 2 500–3 500 ₽ . Рекомендуемая цена: ~3 000–3 500 ₽</t>
  </si>
  <si>
    <t>Соответствует. Демонтаж плитки с пола оценивается от 600 ₽ за м² .</t>
  </si>
  <si>
    <t>Соответствует. Демонтаж плитки со стен оценивается аналогично полу.</t>
  </si>
  <si>
    <t>Соответствует. Замена затирки — трудоемкий процесс, цена адекватна.</t>
  </si>
  <si>
    <t>Соответствует. Механизированная шлифовка паркета — стандартная цена .</t>
  </si>
  <si>
    <t>Соответствует. Ручная циклевка дороже механизированной, цена адекватна.</t>
  </si>
  <si>
    <t>Соответствует. Лакировка паркета — работа средней сложности, цена адекватна.</t>
  </si>
  <si>
    <t>Соответствует. Демонтаж линолеума — простая работа, цена адекватна.</t>
  </si>
  <si>
    <t>Соответствует. Демонтаж ламината оценивается от 255–450 ₽ за м². Ваша цена в рынке.</t>
  </si>
  <si>
    <t>Соответствует. Комплексная подготовка пола — сложная работа, цена адекватна.</t>
  </si>
  <si>
    <t>Не соответствует (завышена). Укладка ламината в Москве стоит от 400–580 ₽ за м². Ваша цена (800 ₽) завышена на 30-50%. Рекомендуемая цена: ~500–600 ₽</t>
  </si>
  <si>
    <t>Соответствует. Укладка линолеума — работа средней сложности, цена адекватна.</t>
  </si>
  <si>
    <t>Соответствует. Укладка ковролина аналогична линолеуму, цена адекватна.</t>
  </si>
  <si>
    <t>Соответствует. Покраска деревянных полов — стандартная услуга. В Москве цена варьируется от 500 до 800 ₽ за м² в зависимости от количества слоев и состояния поверхности. Ваша цена в рынке.</t>
  </si>
  <si>
    <t>Соответствует. Замена досок в полу — трудоемкая работа, включающая демонтаж старой доски, подгонку новой, крепление и финишную отделку. Рыночная цена за такой объем работ может достигать 3 000–4 000 ₽ за м². Ваша цена ниже, что делает услугу конкурентной.</t>
  </si>
  <si>
    <t>Соответствует. Замена плинтуса включает демонтаж старого и монтаж нового. Рыночная цена — от 300 ₽ за п.м. (только монтаж) до 600–800 ₽ за п.м. (с демонтажем). Ваша цена находится на верхней границе рынка, что допустимо.</t>
  </si>
  <si>
    <t>Соответствует. Установка плинтуса без демонтажа старого стоит дешевле, чем замена. Рыночная цена — 300–500 ₽ за п.м. Ваша цена в рынке.</t>
  </si>
  <si>
    <t>Соответствует. Демонтаж плинтуса — простая операция. Рыночная цена — 100–300 ₽ за п.м. Ваша цена на верхней границе, что допустимо.</t>
  </si>
  <si>
    <t>Соответствует. Гидроизоляция пола рулонными материалами оценивается от 300–500 ₽ за м² за один слой. Ваша цена в рынке.</t>
  </si>
  <si>
    <t>Соответствует. Последующие слои стоят дешевле, так как основание уже подготовлено. Рыночная цена — 150–300 ₽ за м².</t>
  </si>
  <si>
    <t>Соответствует. Настил листовых материалов (фанера/ДСП) на подготовленное основание оценивается от 350–600 ₽ за м². Ваша цена в рынке.</t>
  </si>
  <si>
    <t>Соответствует. Вынос строительного мусора в мешках до контейнера оценивается от 800–1 200 ₽ за м³. Ваша цена в рынке.</t>
  </si>
  <si>
    <t>Соответствует. Вынос одного предмета крупногабаритного мусора в Москве стоит от 750–1 500 ₽ в зависимости от веса и объема. Ваша цена на нижней границе.</t>
  </si>
  <si>
    <t>Соответствует. За 100 кг цена в 1 500 ₽ выглядит адекватной, учитывая, что 200 кг мусора стоят 2 500–3 000 ₽.</t>
  </si>
  <si>
    <t>Соответствует. Увеличение веса на 50 кг добавляет 500 ₽ к стоимости, что логично.</t>
  </si>
  <si>
    <t>Соответствует. Установка конвектора — работа средней сложности. В 2026 году стоимость монтажа радиаторов/конвекторов на готовую подводку в Москве варьируется от 2 500 до 5 000 ₽ . Ваша цена находится на нижней границе этого диапазона, что делает услугу конкурентной.</t>
  </si>
  <si>
    <t>Соответствует. Демонтаж отопительного прибора стоит дешевле монтажа. Адекватная цена.</t>
  </si>
  <si>
    <t>Соответствует. Демонтаж более тяжелого радиатора требует дополнительных усилий, рост цены логичен.</t>
  </si>
  <si>
    <t>Соответствует. Демонтаж тяжелых чугунных радиаторов — трудоемкая работа, цена обоснована.</t>
  </si>
  <si>
    <t>Соответствует. Увеличение массы и размера радиатора повышает трудоемкость промывки, рост цены обоснован.</t>
  </si>
  <si>
    <t>Соответствует. Наиболее сложный случай, цена адекватна.</t>
  </si>
  <si>
    <t>Соответствует. Монтаж радиатора на готовую подводку отопления в Москве в 2026 году стоит в диапазоне 2 500–5 000 ₽ . Ваша цена в рынке.</t>
  </si>
  <si>
    <t>Не соответствует (завышена). Устройство перемычки (байпаса) — сложная работа, требующая сварки или пайки и отключения стояка. Однако цена кажется завышенной для одного радиаторного блока. Рыночная стоимость установки радиатора с перемычкой составляет около 5 250–10 000 ₽ . Ваша цена на верхней границе или чуть выше. Рекомендуемая цена: ~7 500–8 500 ₽</t>
  </si>
  <si>
    <t>Соответствует. Замена терморегулятора на радиаторе — работа средней сложности, цена адекватна.</t>
  </si>
  <si>
    <t>Соответствует. Замена только головки терморегулятора проще, чем полная замена, цена обоснована.</t>
  </si>
  <si>
    <t>Соответствует. Установка кронштейна для батареи — простая операция, цена адекватна.</t>
  </si>
  <si>
    <t>Соответствует. Отключение стояка отопления — ответственная работа, требующая согласования. Цена оправдана.</t>
  </si>
  <si>
    <t>Соответствует. Установка фильтра грубой очистки на подготовленное место оценивается от 1 500 ₽ .</t>
  </si>
  <si>
    <t>Соответствует. При замене с учетом стоимости фильтра цена выглядит адекватной.</t>
  </si>
  <si>
    <t>Соответствует. Цена работ по замене фильтра без материала обоснована.</t>
  </si>
  <si>
    <t>Соответствует. Установка фильтра тонкой очистки оценивается в 2 000–2 400 ₽ .</t>
  </si>
  <si>
    <t>Соответствует. Замена фильтра тонкой очистки по сложности аналогична замене картриджа и может стоить в этом диапазоне.</t>
  </si>
  <si>
    <t>Соответствует. Прочистка фильтра — мелкая работа, цена адекватна.</t>
  </si>
  <si>
    <t>Соответствует. Демонтаж фильтра проще установки.</t>
  </si>
  <si>
    <t>Соответствует. Аналогично п.506.</t>
  </si>
  <si>
    <t>Соответствует. Увеличение диаметра арматуры незначительно увеличивает сложность монтажа, рост цены логичен.</t>
  </si>
  <si>
    <t>Соответствует. Демонтаж арматуры стоит дешевле монтажа.</t>
  </si>
  <si>
    <t>Соответствует. Демонтаж арматуры большего диаметра стоит дороже. Цена адекватна.</t>
  </si>
  <si>
    <t>Соответствует. Мелкая работа по устранению течи, цена адекватна.</t>
  </si>
  <si>
    <t>Соответствует. Установка регулятора давления — сложная работа, цена обоснована.</t>
  </si>
  <si>
    <t>Соответствует. Замена стоит дешевле установки, цена адекватна.</t>
  </si>
  <si>
    <t>Соответствует. Нарезка резьбы — трудоемкая работа, требующая навыков. Цена адекватна.</t>
  </si>
  <si>
    <t>Соответствует. Увеличение диаметра требует больше усилий, рост цены логичен.</t>
  </si>
  <si>
    <t>Соответствует. Разборка включает проверку и очистку труб, это сложнее, чем простой демонтаж.</t>
  </si>
  <si>
    <t>Соответствует. Аналогично п.519, но для большего диаметра.</t>
  </si>
  <si>
    <t>Соответствует. Аналогично п.519, но для диаметра до 50 мм.</t>
  </si>
  <si>
    <t>Соответствует. Увеличение диаметра слегка повышает цену.</t>
  </si>
  <si>
    <t>Соответствует. Аналогично.</t>
  </si>
  <si>
    <t>Соответствует. Увеличение диаметра увеличивает стоимость.</t>
  </si>
  <si>
    <t>Соответствует. Аналогично п.527.</t>
  </si>
  <si>
    <t>Соответствует. Полипропилен требует пайки и специального инструмента, цена выше, чем у металлопластика.</t>
  </si>
  <si>
    <t>Соответствует. Аналогично п.529.</t>
  </si>
  <si>
    <t>Соответствует. Монтаж редуктора оценивается в этом диапазоне.</t>
  </si>
  <si>
    <t>Соответствует. Замена редуктора стоит дешевле установки нового.</t>
  </si>
  <si>
    <t>Соответствует. Увеличение диаметра повышает сложность сварки.</t>
  </si>
  <si>
    <t>Соответствует. Сварка труб большего диаметра — более трудоемкая работа.</t>
  </si>
  <si>
    <t>Соответствует. Подключение кабеля к телевизору — простая операция, цена адекватна.</t>
  </si>
  <si>
    <t>Соответствует. Навеска телевизора на стену — работа средней сложности. Рыночная цена в Москве начинается от 1 400 ₽.</t>
  </si>
  <si>
    <t>Соответствует. Почасовая оплата грузчиков в Москве начинается от 800–1 500 ₽ в зависимости от веса и сложности. Ваша цена в рынке.</t>
  </si>
  <si>
    <t>Соответствует. Увеличение веса повышает стоимость часа работы.</t>
  </si>
  <si>
    <t>Соответствует. Аналогично п.540.</t>
  </si>
  <si>
    <t>Соответствует. Аренда бункера 8 м³ с вывозом в Москве в 2026 году стоит в диапазоне 8 000–12 000 ₽ в зависимости от удаленности полигона и типа мусора. Ваша цена (10 000 ₽) находится в рыночном коридоре.</t>
  </si>
  <si>
    <t>Соответствует. Извлечение предметов из мусорокамеры — нестандартная услуга, требующая времени и специальных условий. В Москве такие работы могут оцениваться от 1 500 до 5 000 ₽ в зависимости от сложности. Ваша цена адекватна.</t>
  </si>
  <si>
    <t>Соответствует. Прокладка кабеля для домофона — работа средней сложности. При монтаже "под ключ" цена может составлять от 2 000 ₽ за точку . Ваша цена за метр выглядит адекватной.</t>
  </si>
  <si>
    <t>Соответствует. Прокладка видеокабеля аналогична по сложности и цене .</t>
  </si>
  <si>
    <t>Соответствует. Установка дозатора мыла — простая операция, цена адекватна.</t>
  </si>
  <si>
    <t>Соответствует. Установка шведской стенки требует надежного крепления к стене и занимает время. Похожие услуги в Москве оцениваются в 2 500–4 000 ₽. Ваша цена в нижней части диапазона, что конкурентно.</t>
  </si>
  <si>
    <t>Соответствует. Установка турника проще, чем шведской стенки, поэтому цена ниже .</t>
  </si>
  <si>
    <t>Соответствует. Оплата простоя мастера — стандартная практика в случае, если клиент не обеспечил доступ к месту работ или материалы. В Москве стоимость часа простоя варьируется от 300 до 800 ₽. Ваша цена в рынке.</t>
  </si>
  <si>
    <t xml:space="preserve">УтверждаюДиректор ГБУ "Жилищник района 
Якиманка" Храмцов Д.Н.
____________________
________________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</si>
</sst>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0"/>
      <name val="Segoe UI"/>
      <family val="2"/>
      <charset val="204"/>
    </font>
    <font>
      <u/>
      <sz val="16"/>
      <color theme="10"/>
      <name val="Calibri"/>
      <family val="2"/>
      <charset val="204"/>
      <scheme val="minor"/>
    </font>
    <font>
      <sz val="16"/>
      <color rgb="FF0F1115"/>
      <name val="Segoe UI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7" fillId="0" borderId="0" applyNumberFormat="0" applyFill="0" applyBorder="0" applyAlignment="0" applyProtection="0"/>
  </cellStyleXfs>
  <cellXfs count="12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2" borderId="0" xfId="0" applyFill="1"/>
    <xf numFmtId="4" fontId="16" fillId="0" borderId="1" xfId="0" applyNumberFormat="1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4" fontId="16" fillId="4" borderId="1" xfId="0" applyNumberFormat="1" applyFont="1" applyFill="1" applyBorder="1" applyAlignment="1">
      <alignment horizontal="center" vertical="center" wrapText="1"/>
    </xf>
    <xf numFmtId="4" fontId="16" fillId="4" borderId="3" xfId="0" applyNumberFormat="1" applyFont="1" applyFill="1" applyBorder="1" applyAlignment="1">
      <alignment horizontal="center" vertical="center" wrapText="1"/>
    </xf>
    <xf numFmtId="4" fontId="16" fillId="4" borderId="1" xfId="1" applyNumberFormat="1" applyFont="1" applyFill="1" applyBorder="1" applyAlignment="1">
      <alignment horizontal="center" vertical="center" wrapText="1"/>
    </xf>
    <xf numFmtId="4" fontId="16" fillId="4" borderId="1" xfId="1" applyNumberFormat="1" applyFont="1" applyFill="1" applyBorder="1" applyAlignment="1">
      <alignment horizontal="center" vertical="center"/>
    </xf>
    <xf numFmtId="4" fontId="16" fillId="4" borderId="1" xfId="0" applyNumberFormat="1" applyFont="1" applyFill="1" applyBorder="1" applyAlignment="1">
      <alignment horizontal="center" vertical="center"/>
    </xf>
    <xf numFmtId="9" fontId="9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" fontId="16" fillId="0" borderId="3" xfId="0" applyNumberFormat="1" applyFont="1" applyBorder="1" applyAlignment="1">
      <alignment horizontal="center" vertical="center" wrapText="1"/>
    </xf>
    <xf numFmtId="0" fontId="20" fillId="0" borderId="0" xfId="0" applyFont="1"/>
    <xf numFmtId="3" fontId="16" fillId="0" borderId="1" xfId="0" applyNumberFormat="1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/>
    </xf>
    <xf numFmtId="2" fontId="16" fillId="4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2" fontId="21" fillId="4" borderId="1" xfId="0" applyNumberFormat="1" applyFont="1" applyFill="1" applyBorder="1" applyAlignment="1">
      <alignment horizontal="center" vertical="center"/>
    </xf>
    <xf numFmtId="2" fontId="21" fillId="3" borderId="1" xfId="0" applyNumberFormat="1" applyFont="1" applyFill="1" applyBorder="1" applyAlignment="1">
      <alignment horizontal="center" vertical="center"/>
    </xf>
    <xf numFmtId="4" fontId="16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left" vertical="top" wrapText="1"/>
    </xf>
    <xf numFmtId="0" fontId="22" fillId="2" borderId="0" xfId="0" applyFont="1" applyFill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2" fontId="13" fillId="2" borderId="1" xfId="0" applyNumberFormat="1" applyFont="1" applyFill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 wrapText="1"/>
    </xf>
    <xf numFmtId="3" fontId="16" fillId="2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3" fontId="16" fillId="6" borderId="1" xfId="0" applyNumberFormat="1" applyFont="1" applyFill="1" applyBorder="1" applyAlignment="1">
      <alignment horizontal="center" vertical="center" wrapText="1"/>
    </xf>
    <xf numFmtId="3" fontId="16" fillId="6" borderId="1" xfId="0" applyNumberFormat="1" applyFont="1" applyFill="1" applyBorder="1" applyAlignment="1">
      <alignment horizontal="center" vertical="center"/>
    </xf>
    <xf numFmtId="3" fontId="16" fillId="7" borderId="1" xfId="0" applyNumberFormat="1" applyFont="1" applyFill="1" applyBorder="1" applyAlignment="1">
      <alignment horizontal="center" vertical="center" wrapText="1"/>
    </xf>
    <xf numFmtId="3" fontId="16" fillId="7" borderId="1" xfId="0" applyNumberFormat="1" applyFont="1" applyFill="1" applyBorder="1" applyAlignment="1">
      <alignment horizontal="center" vertical="center"/>
    </xf>
    <xf numFmtId="4" fontId="13" fillId="5" borderId="1" xfId="0" applyNumberFormat="1" applyFont="1" applyFill="1" applyBorder="1" applyAlignment="1">
      <alignment horizontal="center" vertical="center"/>
    </xf>
    <xf numFmtId="2" fontId="16" fillId="8" borderId="1" xfId="0" applyNumberFormat="1" applyFont="1" applyFill="1" applyBorder="1" applyAlignment="1">
      <alignment horizontal="center" vertical="center"/>
    </xf>
    <xf numFmtId="4" fontId="13" fillId="8" borderId="1" xfId="0" applyNumberFormat="1" applyFont="1" applyFill="1" applyBorder="1" applyAlignment="1">
      <alignment horizontal="center" vertical="center"/>
    </xf>
    <xf numFmtId="3" fontId="16" fillId="8" borderId="1" xfId="0" applyNumberFormat="1" applyFont="1" applyFill="1" applyBorder="1" applyAlignment="1">
      <alignment horizontal="center" vertical="center" wrapText="1"/>
    </xf>
    <xf numFmtId="2" fontId="16" fillId="6" borderId="1" xfId="0" applyNumberFormat="1" applyFont="1" applyFill="1" applyBorder="1" applyAlignment="1">
      <alignment horizontal="center" vertical="center"/>
    </xf>
    <xf numFmtId="4" fontId="13" fillId="9" borderId="1" xfId="0" applyNumberFormat="1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4" fontId="13" fillId="9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14" fillId="5" borderId="1" xfId="0" applyFont="1" applyFill="1" applyBorder="1" applyAlignment="1">
      <alignment horizontal="center" vertical="center" wrapText="1"/>
    </xf>
    <xf numFmtId="4" fontId="16" fillId="5" borderId="3" xfId="0" applyNumberFormat="1" applyFont="1" applyFill="1" applyBorder="1" applyAlignment="1">
      <alignment horizontal="center" vertical="center" wrapText="1"/>
    </xf>
    <xf numFmtId="0" fontId="20" fillId="5" borderId="0" xfId="0" applyFont="1" applyFill="1"/>
    <xf numFmtId="4" fontId="18" fillId="5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top" wrapText="1"/>
    </xf>
    <xf numFmtId="4" fontId="13" fillId="10" borderId="1" xfId="0" applyNumberFormat="1" applyFont="1" applyFill="1" applyBorder="1" applyAlignment="1">
      <alignment horizontal="center" vertical="center"/>
    </xf>
    <xf numFmtId="4" fontId="13" fillId="10" borderId="1" xfId="0" applyNumberFormat="1" applyFont="1" applyFill="1" applyBorder="1" applyAlignment="1">
      <alignment horizontal="center" vertical="center" wrapText="1"/>
    </xf>
    <xf numFmtId="0" fontId="0" fillId="10" borderId="0" xfId="0" applyFill="1"/>
    <xf numFmtId="0" fontId="0" fillId="10" borderId="0" xfId="0" applyFill="1" applyAlignment="1">
      <alignment wrapText="1"/>
    </xf>
    <xf numFmtId="0" fontId="12" fillId="5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horizontal="center" vertical="center" wrapText="1"/>
    </xf>
    <xf numFmtId="4" fontId="13" fillId="5" borderId="1" xfId="0" applyNumberFormat="1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left" vertical="top" wrapText="1"/>
    </xf>
    <xf numFmtId="0" fontId="24" fillId="0" borderId="0" xfId="0" applyFont="1"/>
    <xf numFmtId="0" fontId="25" fillId="11" borderId="0" xfId="0" applyFont="1" applyFill="1" applyAlignment="1">
      <alignment horizontal="center" vertical="center" wrapText="1"/>
    </xf>
    <xf numFmtId="0" fontId="26" fillId="12" borderId="1" xfId="2" applyFont="1" applyFill="1" applyBorder="1" applyAlignment="1">
      <alignment horizontal="left" vertical="center" wrapText="1" indent="1"/>
    </xf>
    <xf numFmtId="0" fontId="27" fillId="13" borderId="1" xfId="0" applyFont="1" applyFill="1" applyBorder="1" applyAlignment="1">
      <alignment horizontal="left" vertical="center" wrapText="1" indent="1"/>
    </xf>
    <xf numFmtId="0" fontId="27" fillId="12" borderId="1" xfId="0" applyFont="1" applyFill="1" applyBorder="1" applyAlignment="1">
      <alignment horizontal="left" vertical="center" wrapText="1" indent="1"/>
    </xf>
    <xf numFmtId="0" fontId="27" fillId="3" borderId="1" xfId="0" applyFont="1" applyFill="1" applyBorder="1" applyAlignment="1">
      <alignment horizontal="left" vertical="center" wrapText="1" indent="1"/>
    </xf>
    <xf numFmtId="0" fontId="24" fillId="12" borderId="1" xfId="0" applyFont="1" applyFill="1" applyBorder="1" applyAlignment="1">
      <alignment horizontal="left" indent="1"/>
    </xf>
    <xf numFmtId="2" fontId="13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" fontId="13" fillId="0" borderId="3" xfId="0" applyNumberFormat="1" applyFont="1" applyBorder="1" applyAlignment="1">
      <alignment horizontal="center" vertical="center" wrapText="1"/>
    </xf>
    <xf numFmtId="4" fontId="13" fillId="10" borderId="3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6" fillId="4" borderId="3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8" fillId="9" borderId="3" xfId="0" applyFont="1" applyFill="1" applyBorder="1" applyAlignment="1">
      <alignment horizontal="center" vertical="center"/>
    </xf>
    <xf numFmtId="0" fontId="18" fillId="9" borderId="4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6" fillId="5" borderId="3" xfId="0" applyFont="1" applyFill="1" applyBorder="1" applyAlignment="1">
      <alignment horizontal="center"/>
    </xf>
    <xf numFmtId="0" fontId="16" fillId="5" borderId="4" xfId="0" applyFont="1" applyFill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santehnik-center.ru/price/" TargetMode="External"/><Relationship Id="rId117" Type="http://schemas.openxmlformats.org/officeDocument/2006/relationships/hyperlink" Target="https://profi.ru/remont/soglasovanie-zameny-radiatorov-otopleniya/price/?srsltid=AfmBOorRc60udPpGWAJ4gROBJ2L9FXWpE-vcotL_hWRCrPkSy0_0AHif" TargetMode="External"/><Relationship Id="rId21" Type="http://schemas.openxmlformats.org/officeDocument/2006/relationships/hyperlink" Target="https://www.skmsk.ru/price/santehnicheskie-raboty/" TargetMode="External"/><Relationship Id="rId42" Type="http://schemas.openxmlformats.org/officeDocument/2006/relationships/hyperlink" Target="https://www.skmsk.ru/price/santehnicheskie-raboty/" TargetMode="External"/><Relationship Id="rId47" Type="http://schemas.openxmlformats.org/officeDocument/2006/relationships/hyperlink" Target="https://electroterm.ru/jelektromontazhnye-raboty-ceny/" TargetMode="External"/><Relationship Id="rId63" Type="http://schemas.openxmlformats.org/officeDocument/2006/relationships/hyperlink" Target="https://electroterm.ru/jelektromontazhnye-raboty-ceny/" TargetMode="External"/><Relationship Id="rId68" Type="http://schemas.openxmlformats.org/officeDocument/2006/relationships/hyperlink" Target="https://hands.ru/tver/service/shtroblenie-v-kirpiche/" TargetMode="External"/><Relationship Id="rId84" Type="http://schemas.openxmlformats.org/officeDocument/2006/relationships/hyperlink" Target="https://www.skmsk.ru/price/elektromontazhnye-raboty/" TargetMode="External"/><Relationship Id="rId89" Type="http://schemas.openxmlformats.org/officeDocument/2006/relationships/hyperlink" Target="https://www.skmsk.ru/price/elektromontazhnye-raboty/" TargetMode="External"/><Relationship Id="rId112" Type="http://schemas.openxmlformats.org/officeDocument/2006/relationships/hyperlink" Target="https://newbau.ru/prajs-list/" TargetMode="External"/><Relationship Id="rId16" Type="http://schemas.openxmlformats.org/officeDocument/2006/relationships/hyperlink" Target="https://santehnik-center.ru/price/" TargetMode="External"/><Relationship Id="rId107" Type="http://schemas.openxmlformats.org/officeDocument/2006/relationships/hyperlink" Target="https://newbau.ru/prajs-list/" TargetMode="External"/><Relationship Id="rId11" Type="http://schemas.openxmlformats.org/officeDocument/2006/relationships/hyperlink" Target="https://santehnik-center.ru/price/" TargetMode="External"/><Relationship Id="rId32" Type="http://schemas.openxmlformats.org/officeDocument/2006/relationships/hyperlink" Target="https://santehnik-center.ru/price/" TargetMode="External"/><Relationship Id="rId37" Type="http://schemas.openxmlformats.org/officeDocument/2006/relationships/hyperlink" Target="https://profi.ru/remont/zamena-dushevyh-kabin/price/?srsltid=AfmBOorEBH1fkcp-BMAaGSArGNLyE3MzOQuGMZoDDcaCNeg-suL4p226" TargetMode="External"/><Relationship Id="rId53" Type="http://schemas.openxmlformats.org/officeDocument/2006/relationships/hyperlink" Target="https://electroterm.ru/jelektromontazhnye-raboty-ceny/" TargetMode="External"/><Relationship Id="rId58" Type="http://schemas.openxmlformats.org/officeDocument/2006/relationships/hyperlink" Target="https://electroterm.ru/jelektromontazhnye-raboty-ceny/" TargetMode="External"/><Relationship Id="rId74" Type="http://schemas.openxmlformats.org/officeDocument/2006/relationships/hyperlink" Target="https://profi.ru/remont/podklyuchenie-chastnogo-doma-k-elektrichestvu/price/" TargetMode="External"/><Relationship Id="rId79" Type="http://schemas.openxmlformats.org/officeDocument/2006/relationships/hyperlink" Target="https://electric-220.ru/master/moskva/vektor-elektrik-196987774567" TargetMode="External"/><Relationship Id="rId102" Type="http://schemas.openxmlformats.org/officeDocument/2006/relationships/hyperlink" Target="https://dvery-pro.ru/index.php?option=com_sppagebuilder&amp;view=page&amp;id=115" TargetMode="External"/><Relationship Id="rId123" Type="http://schemas.openxmlformats.org/officeDocument/2006/relationships/hyperlink" Target="https://tendermedia.ru/lot/show/59934052" TargetMode="External"/><Relationship Id="rId5" Type="http://schemas.openxmlformats.org/officeDocument/2006/relationships/hyperlink" Target="https://profi.ru/remont/poverka-schetchika-vody/price/" TargetMode="External"/><Relationship Id="rId90" Type="http://schemas.openxmlformats.org/officeDocument/2006/relationships/hyperlink" Target="https://profi.ru/remont/montazh-lyustry-na-natyazhnoj-potolok/price/" TargetMode="External"/><Relationship Id="rId95" Type="http://schemas.openxmlformats.org/officeDocument/2006/relationships/hyperlink" Target="https://profi.ru/remont/dveri/price/" TargetMode="External"/><Relationship Id="rId22" Type="http://schemas.openxmlformats.org/officeDocument/2006/relationships/hyperlink" Target="https://prosantekh.ru/remont-rakovin/" TargetMode="External"/><Relationship Id="rId27" Type="http://schemas.openxmlformats.org/officeDocument/2006/relationships/hyperlink" Target="https://masterabyta.ru/tseny-na-santehnicheskie-uslugi/" TargetMode="External"/><Relationship Id="rId43" Type="http://schemas.openxmlformats.org/officeDocument/2006/relationships/hyperlink" Target="https://remont-uroven.ru/price.html" TargetMode="External"/><Relationship Id="rId48" Type="http://schemas.openxmlformats.org/officeDocument/2006/relationships/hyperlink" Target="https://www.skmsk.ru/price/elektromontazhnye-raboty/" TargetMode="External"/><Relationship Id="rId64" Type="http://schemas.openxmlformats.org/officeDocument/2006/relationships/hyperlink" Target="https://redfiks.com/landing/msk/electrician/cable-channel-installation" TargetMode="External"/><Relationship Id="rId69" Type="http://schemas.openxmlformats.org/officeDocument/2006/relationships/hyperlink" Target="https://hands.ru/tver/service/shtroblenie-v-kirpiche/" TargetMode="External"/><Relationship Id="rId113" Type="http://schemas.openxmlformats.org/officeDocument/2006/relationships/hyperlink" Target="https://profi.ru/remont/oboi/pokleika-oboev/pokleika-oboev-pod-pokrasku/price/?srsltid=AfmBOopTcRDpVw3p16f3N01yi0NRRFXsqSxVouo8F14YWXF9brXJ1-do" TargetMode="External"/><Relationship Id="rId118" Type="http://schemas.openxmlformats.org/officeDocument/2006/relationships/hyperlink" Target="https://eventus24.ru/montazh-otopleniya" TargetMode="External"/><Relationship Id="rId80" Type="http://schemas.openxmlformats.org/officeDocument/2006/relationships/hyperlink" Target="https://profi.ru/remont/podklyuchenie-chastnogo-doma-k-elektrichestvu/price/" TargetMode="External"/><Relationship Id="rId85" Type="http://schemas.openxmlformats.org/officeDocument/2006/relationships/hyperlink" Target="https://www.skmsk.ru/price/elektromontazhnye-raboty/" TargetMode="External"/><Relationship Id="rId12" Type="http://schemas.openxmlformats.org/officeDocument/2006/relationships/hyperlink" Target="https://santehnik-center.ru/price/" TargetMode="External"/><Relationship Id="rId17" Type="http://schemas.openxmlformats.org/officeDocument/2006/relationships/hyperlink" Target="https://santehnik-center.ru/price/" TargetMode="External"/><Relationship Id="rId33" Type="http://schemas.openxmlformats.org/officeDocument/2006/relationships/hyperlink" Target="https://santehnik-center.ru/price/" TargetMode="External"/><Relationship Id="rId38" Type="http://schemas.openxmlformats.org/officeDocument/2006/relationships/hyperlink" Target="https://profi.ru/remont/zamena-dushevyh-kabin/price/?srsltid=AfmBOorEBH1fkcp-BMAaGSArGNLyE3MzOQuGMZoDDcaCNeg-suL4p226" TargetMode="External"/><Relationship Id="rId59" Type="http://schemas.openxmlformats.org/officeDocument/2006/relationships/hyperlink" Target="https://electroterm.ru/jelektromontazhnye-raboty-ceny/" TargetMode="External"/><Relationship Id="rId103" Type="http://schemas.openxmlformats.org/officeDocument/2006/relationships/hyperlink" Target="https://dvery-pro.ru/index.php?option=com_sppagebuilder&amp;view=page&amp;id=115" TargetMode="External"/><Relationship Id="rId108" Type="http://schemas.openxmlformats.org/officeDocument/2006/relationships/hyperlink" Target="https://remont-aktiv.ru/demontazhnye-raboty" TargetMode="External"/><Relationship Id="rId124" Type="http://schemas.openxmlformats.org/officeDocument/2006/relationships/hyperlink" Target="https://stolinjkh.by/uslugi-i-tarify/tarify/platnye-uslugi/tarify-na-platnye-uslugi-po-zakazam-naseleniya-stroitelnye-santehnicheskie-vodoprovodno-kanalizaczionnye-elektromontazhnye/" TargetMode="External"/><Relationship Id="rId54" Type="http://schemas.openxmlformats.org/officeDocument/2006/relationships/hyperlink" Target="https://www.skmsk.ru/price/elektromontazhnye-raboty/" TargetMode="External"/><Relationship Id="rId70" Type="http://schemas.openxmlformats.org/officeDocument/2006/relationships/hyperlink" Target="https://hands.ru/tver/service/shtroblenie-v-kirpiche/" TargetMode="External"/><Relationship Id="rId75" Type="http://schemas.openxmlformats.org/officeDocument/2006/relationships/hyperlink" Target="https://profi.ru/remont/podklyuchenie-chastnogo-doma-k-elektrichestvu/price/" TargetMode="External"/><Relationship Id="rId91" Type="http://schemas.openxmlformats.org/officeDocument/2006/relationships/hyperlink" Target="https://profi.ru/remont/montazh-lyustry-na-natyazhnoj-potolok/price/" TargetMode="External"/><Relationship Id="rId96" Type="http://schemas.openxmlformats.org/officeDocument/2006/relationships/hyperlink" Target="https://profi.ru/remont/dveri/price/" TargetMode="External"/><Relationship Id="rId1" Type="http://schemas.openxmlformats.org/officeDocument/2006/relationships/hyperlink" Target="https://mos-filter.ru/price" TargetMode="External"/><Relationship Id="rId6" Type="http://schemas.openxmlformats.org/officeDocument/2006/relationships/hyperlink" Target="https://profi.ru/remont/poverka-schetchika-vody/price/" TargetMode="External"/><Relationship Id="rId23" Type="http://schemas.openxmlformats.org/officeDocument/2006/relationships/hyperlink" Target="https://prosantekh.ru/remont-rakovin/" TargetMode="External"/><Relationship Id="rId28" Type="http://schemas.openxmlformats.org/officeDocument/2006/relationships/hyperlink" Target="https://masterabyta.ru/tseny-na-santehnicheskie-uslugi/" TargetMode="External"/><Relationship Id="rId49" Type="http://schemas.openxmlformats.org/officeDocument/2006/relationships/hyperlink" Target="https://electroterm.ru/jelektromontazhnye-raboty-ceny/" TargetMode="External"/><Relationship Id="rId114" Type="http://schemas.openxmlformats.org/officeDocument/2006/relationships/hyperlink" Target="https://profi.ru/remont/oboi/pokleika-oboev/pokleika-oboev-pod-pokrasku/price/?srsltid=AfmBOopTcRDpVw3p16f3N01yi0NRRFXsqSxVouo8F14YWXF9brXJ1-do" TargetMode="External"/><Relationship Id="rId119" Type="http://schemas.openxmlformats.org/officeDocument/2006/relationships/hyperlink" Target="https://eventus24.ru/montazh-otopleniya" TargetMode="External"/><Relationship Id="rId44" Type="http://schemas.openxmlformats.org/officeDocument/2006/relationships/hyperlink" Target="https://www.skmsk.ru/price/elektromontazhnye-raboty/" TargetMode="External"/><Relationship Id="rId60" Type="http://schemas.openxmlformats.org/officeDocument/2006/relationships/hyperlink" Target="https://electroterm.ru/jelektromontazhnye-raboty-ceny/" TargetMode="External"/><Relationship Id="rId65" Type="http://schemas.openxmlformats.org/officeDocument/2006/relationships/hyperlink" Target="https://hands.ru/tver/service/shtroblenie-v-kirpiche/" TargetMode="External"/><Relationship Id="rId81" Type="http://schemas.openxmlformats.org/officeDocument/2006/relationships/hyperlink" Target="https://profi.ru/remont/podklyuchenie-chastnogo-doma-k-elektrichestvu/price/" TargetMode="External"/><Relationship Id="rId86" Type="http://schemas.openxmlformats.org/officeDocument/2006/relationships/hyperlink" Target="https://www.skmsk.ru/price/elektromontazhnye-raboty/" TargetMode="External"/><Relationship Id="rId13" Type="http://schemas.openxmlformats.org/officeDocument/2006/relationships/hyperlink" Target="https://santehnik-center.ru/price/" TargetMode="External"/><Relationship Id="rId18" Type="http://schemas.openxmlformats.org/officeDocument/2006/relationships/hyperlink" Target="https://santehnik-center.ru/price/" TargetMode="External"/><Relationship Id="rId39" Type="http://schemas.openxmlformats.org/officeDocument/2006/relationships/hyperlink" Target="https://santehnik-center.ru/price/" TargetMode="External"/><Relationship Id="rId109" Type="http://schemas.openxmlformats.org/officeDocument/2006/relationships/hyperlink" Target="https://profi.ru/remont/demontazh-derevyannyh-peregorodok/price/" TargetMode="External"/><Relationship Id="rId34" Type="http://schemas.openxmlformats.org/officeDocument/2006/relationships/hyperlink" Target="https://redfiks.com/landing/msk/plumber" TargetMode="External"/><Relationship Id="rId50" Type="http://schemas.openxmlformats.org/officeDocument/2006/relationships/hyperlink" Target="https://electroterm.ru/jelektromontazhnye-raboty-ceny/" TargetMode="External"/><Relationship Id="rId55" Type="http://schemas.openxmlformats.org/officeDocument/2006/relationships/hyperlink" Target="https://electroterm.ru/jelektromontazhnye-raboty-ceny/" TargetMode="External"/><Relationship Id="rId76" Type="http://schemas.openxmlformats.org/officeDocument/2006/relationships/hyperlink" Target="https://electric-220.ru/master/moskva/vektor-elektrik-196987774567" TargetMode="External"/><Relationship Id="rId97" Type="http://schemas.openxmlformats.org/officeDocument/2006/relationships/hyperlink" Target="https://okon-remont-msk.ru/services/izgotovlenie-okon/regulirovka-provisaniya/" TargetMode="External"/><Relationship Id="rId104" Type="http://schemas.openxmlformats.org/officeDocument/2006/relationships/hyperlink" Target="https://dvery-pro.ru/index.php?option=com_sppagebuilder&amp;view=page&amp;id=115" TargetMode="External"/><Relationship Id="rId120" Type="http://schemas.openxmlformats.org/officeDocument/2006/relationships/hyperlink" Target="https://eventus24.ru/montazh-otopleniya" TargetMode="External"/><Relationship Id="rId125" Type="http://schemas.openxmlformats.org/officeDocument/2006/relationships/hyperlink" Target="https://tendermedia.ru/lot/show/59934052" TargetMode="External"/><Relationship Id="rId7" Type="http://schemas.openxmlformats.org/officeDocument/2006/relationships/hyperlink" Target="https://mos-filter.ru/price" TargetMode="External"/><Relationship Id="rId71" Type="http://schemas.openxmlformats.org/officeDocument/2006/relationships/hyperlink" Target="https://redfiks.com/landing/msk/electrician/doorbell-installation" TargetMode="External"/><Relationship Id="rId92" Type="http://schemas.openxmlformats.org/officeDocument/2006/relationships/hyperlink" Target="https://redfiks.com/landing/msk/electrician/chandelier-installation" TargetMode="External"/><Relationship Id="rId2" Type="http://schemas.openxmlformats.org/officeDocument/2006/relationships/hyperlink" Target="https://profi.ru/remont/poverka-schetchika-vody/price/" TargetMode="External"/><Relationship Id="rId29" Type="http://schemas.openxmlformats.org/officeDocument/2006/relationships/hyperlink" Target="https://redfiks.com/landing/msk/plumber" TargetMode="External"/><Relationship Id="rId24" Type="http://schemas.openxmlformats.org/officeDocument/2006/relationships/hyperlink" Target="https://santehnik-center.ru/price/" TargetMode="External"/><Relationship Id="rId40" Type="http://schemas.openxmlformats.org/officeDocument/2006/relationships/hyperlink" Target="https://redfiks.com/landing/msk/plumber" TargetMode="External"/><Relationship Id="rId45" Type="http://schemas.openxmlformats.org/officeDocument/2006/relationships/hyperlink" Target="https://electroterm.ru/jelektromontazhnye-raboty-ceny/" TargetMode="External"/><Relationship Id="rId66" Type="http://schemas.openxmlformats.org/officeDocument/2006/relationships/hyperlink" Target="https://hands.ru/tver/service/shtroblenie-v-kirpiche/" TargetMode="External"/><Relationship Id="rId87" Type="http://schemas.openxmlformats.org/officeDocument/2006/relationships/hyperlink" Target="https://mes-elektrik.ru/local/price_actual.pdf" TargetMode="External"/><Relationship Id="rId110" Type="http://schemas.openxmlformats.org/officeDocument/2006/relationships/hyperlink" Target="https://newbau.ru/prajs-list/" TargetMode="External"/><Relationship Id="rId115" Type="http://schemas.openxmlformats.org/officeDocument/2006/relationships/hyperlink" Target="https://profi.ru/remont/oboi/pokleika-oboev/pokleika-oboev-pod-pokrasku/price/?srsltid=AfmBOopTcRDpVw3p16f3N01yi0NRRFXsqSxVouo8F14YWXF9brXJ1-do" TargetMode="External"/><Relationship Id="rId61" Type="http://schemas.openxmlformats.org/officeDocument/2006/relationships/hyperlink" Target="https://hands.ru/tver/service/shtroblenie-v-kirpiche/" TargetMode="External"/><Relationship Id="rId82" Type="http://schemas.openxmlformats.org/officeDocument/2006/relationships/hyperlink" Target="https://www.skmsk.ru/price/elektromontazhnye-raboty/" TargetMode="External"/><Relationship Id="rId19" Type="http://schemas.openxmlformats.org/officeDocument/2006/relationships/hyperlink" Target="https://santehnik-center.ru/price/" TargetMode="External"/><Relationship Id="rId14" Type="http://schemas.openxmlformats.org/officeDocument/2006/relationships/hyperlink" Target="https://santehnik-center.ru/price/" TargetMode="External"/><Relationship Id="rId30" Type="http://schemas.openxmlformats.org/officeDocument/2006/relationships/hyperlink" Target="https://remont-uroven.ru/price.html" TargetMode="External"/><Relationship Id="rId35" Type="http://schemas.openxmlformats.org/officeDocument/2006/relationships/hyperlink" Target="https://profi.ru/remont/zamena-dushevyh-kabin/price/?srsltid=AfmBOorEBH1fkcp-BMAaGSArGNLyE3MzOQuGMZoDDcaCNeg-suL4p226" TargetMode="External"/><Relationship Id="rId56" Type="http://schemas.openxmlformats.org/officeDocument/2006/relationships/hyperlink" Target="https://electroterm.ru/jelektromontazhnye-raboty-ceny/" TargetMode="External"/><Relationship Id="rId77" Type="http://schemas.openxmlformats.org/officeDocument/2006/relationships/hyperlink" Target="https://profi.ru/remont/podklyuchenie-chastnogo-doma-k-elektrichestvu/price/" TargetMode="External"/><Relationship Id="rId100" Type="http://schemas.openxmlformats.org/officeDocument/2006/relationships/hyperlink" Target="https://dvery-pro.ru/index.php?option=com_sppagebuilder&amp;view=page&amp;id=115" TargetMode="External"/><Relationship Id="rId105" Type="http://schemas.openxmlformats.org/officeDocument/2006/relationships/hyperlink" Target="https://dvery-pro.ru/index.php?option=com_sppagebuilder&amp;view=page&amp;id=115" TargetMode="External"/><Relationship Id="rId126" Type="http://schemas.openxmlformats.org/officeDocument/2006/relationships/printerSettings" Target="../printerSettings/printerSettings2.bin"/><Relationship Id="rId8" Type="http://schemas.openxmlformats.org/officeDocument/2006/relationships/hyperlink" Target="https://santehnik-center.ru/price/" TargetMode="External"/><Relationship Id="rId51" Type="http://schemas.openxmlformats.org/officeDocument/2006/relationships/hyperlink" Target="https://electroterm.ru/jelektromontazhnye-raboty-ceny/" TargetMode="External"/><Relationship Id="rId72" Type="http://schemas.openxmlformats.org/officeDocument/2006/relationships/hyperlink" Target="https://redfiks.com/landing/msk/electrician/doorbell-installation" TargetMode="External"/><Relationship Id="rId93" Type="http://schemas.openxmlformats.org/officeDocument/2006/relationships/hyperlink" Target="https://teplomash-city.ru/montazh/" TargetMode="External"/><Relationship Id="rId98" Type="http://schemas.openxmlformats.org/officeDocument/2006/relationships/hyperlink" Target="https://dvery-pro.ru/index.php?option=com_sppagebuilder&amp;view=page&amp;id=115" TargetMode="External"/><Relationship Id="rId121" Type="http://schemas.openxmlformats.org/officeDocument/2006/relationships/hyperlink" Target="https://tendermedia.ru/lot/show/59934052" TargetMode="External"/><Relationship Id="rId3" Type="http://schemas.openxmlformats.org/officeDocument/2006/relationships/hyperlink" Target="https://profi.ru/remont/poverka-schetchika-vody/price/" TargetMode="External"/><Relationship Id="rId25" Type="http://schemas.openxmlformats.org/officeDocument/2006/relationships/hyperlink" Target="https://santehnik-center.ru/price/" TargetMode="External"/><Relationship Id="rId46" Type="http://schemas.openxmlformats.org/officeDocument/2006/relationships/hyperlink" Target="https://www.skmsk.ru/price/elektromontazhnye-raboty/" TargetMode="External"/><Relationship Id="rId67" Type="http://schemas.openxmlformats.org/officeDocument/2006/relationships/hyperlink" Target="https://hands.ru/tver/service/shtroblenie-v-kirpiche/" TargetMode="External"/><Relationship Id="rId116" Type="http://schemas.openxmlformats.org/officeDocument/2006/relationships/hyperlink" Target="https://redfiks.com/landing/msk/plumber" TargetMode="External"/><Relationship Id="rId20" Type="http://schemas.openxmlformats.org/officeDocument/2006/relationships/hyperlink" Target="https://santehnik-center.ru/price/" TargetMode="External"/><Relationship Id="rId41" Type="http://schemas.openxmlformats.org/officeDocument/2006/relationships/hyperlink" Target="https://www.skmsk.ru/price/santehnicheskie-raboty/" TargetMode="External"/><Relationship Id="rId62" Type="http://schemas.openxmlformats.org/officeDocument/2006/relationships/hyperlink" Target="https://hands.ru/tver/service/shtroblenie-v-kirpiche/" TargetMode="External"/><Relationship Id="rId83" Type="http://schemas.openxmlformats.org/officeDocument/2006/relationships/hyperlink" Target="https://www.skmsk.ru/price/elektromontazhnye-raboty/" TargetMode="External"/><Relationship Id="rId88" Type="http://schemas.openxmlformats.org/officeDocument/2006/relationships/hyperlink" Target="https://mes-elektrik.ru/local/price_actual.pdf" TargetMode="External"/><Relationship Id="rId111" Type="http://schemas.openxmlformats.org/officeDocument/2006/relationships/hyperlink" Target="https://newbau.ru/prajs-list/" TargetMode="External"/><Relationship Id="rId15" Type="http://schemas.openxmlformats.org/officeDocument/2006/relationships/hyperlink" Target="https://santehnik-center.ru/price/" TargetMode="External"/><Relationship Id="rId36" Type="http://schemas.openxmlformats.org/officeDocument/2006/relationships/hyperlink" Target="https://profi.ru/remont/zamena-dushevyh-kabin/price/?srsltid=AfmBOorEBH1fkcp-BMAaGSArGNLyE3MzOQuGMZoDDcaCNeg-suL4p226" TargetMode="External"/><Relationship Id="rId57" Type="http://schemas.openxmlformats.org/officeDocument/2006/relationships/hyperlink" Target="https://electroterm.ru/jelektromontazhnye-raboty-ceny/" TargetMode="External"/><Relationship Id="rId106" Type="http://schemas.openxmlformats.org/officeDocument/2006/relationships/hyperlink" Target="https://profi.ru/remont/zamena-steklopaketa-v-derevyannikh-oknakh/price/" TargetMode="External"/><Relationship Id="rId10" Type="http://schemas.openxmlformats.org/officeDocument/2006/relationships/hyperlink" Target="https://mos-filter.ru/price" TargetMode="External"/><Relationship Id="rId31" Type="http://schemas.openxmlformats.org/officeDocument/2006/relationships/hyperlink" Target="https://redfiks.com/landing/msk/plumber" TargetMode="External"/><Relationship Id="rId52" Type="http://schemas.openxmlformats.org/officeDocument/2006/relationships/hyperlink" Target="https://electric-220.ru/master/moskva/montazh-i-razvodka-elektroprovodki" TargetMode="External"/><Relationship Id="rId73" Type="http://schemas.openxmlformats.org/officeDocument/2006/relationships/hyperlink" Target="https://electric-220.ru/master/moskva/vektor-elektrik-196987774567" TargetMode="External"/><Relationship Id="rId78" Type="http://schemas.openxmlformats.org/officeDocument/2006/relationships/hyperlink" Target="https://profi.ru/remont/podklyuchenie-chastnogo-doma-k-elektrichestvu/price/" TargetMode="External"/><Relationship Id="rId94" Type="http://schemas.openxmlformats.org/officeDocument/2006/relationships/hyperlink" Target="https://2gis.ru/moscow/firm/70000001049586603/tab/prices?m=74.062178%2C55.674122%2F3" TargetMode="External"/><Relationship Id="rId99" Type="http://schemas.openxmlformats.org/officeDocument/2006/relationships/hyperlink" Target="https://dvery-pro.ru/index.php?option=com_sppagebuilder&amp;view=page&amp;id=115" TargetMode="External"/><Relationship Id="rId101" Type="http://schemas.openxmlformats.org/officeDocument/2006/relationships/hyperlink" Target="https://dvery-pro.ru/index.php?option=com_sppagebuilder&amp;view=page&amp;id=115" TargetMode="External"/><Relationship Id="rId122" Type="http://schemas.openxmlformats.org/officeDocument/2006/relationships/hyperlink" Target="https://stolinjkh.by/uslugi-i-tarify/tarify/platnye-uslugi/tarify-na-platnye-uslugi-po-zakazam-naseleniya-stroitelnye-santehnicheskie-vodoprovodno-kanalizaczionnye-elektromontazhnye/" TargetMode="External"/><Relationship Id="rId4" Type="http://schemas.openxmlformats.org/officeDocument/2006/relationships/hyperlink" Target="https://profi.ru/remont/poverka-schetchika-vody/price/" TargetMode="External"/><Relationship Id="rId9" Type="http://schemas.openxmlformats.org/officeDocument/2006/relationships/hyperlink" Target="https://mos-filter.ru/p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63BA-ED9A-4E20-A1E8-D1DF3B0AFC3A}">
  <sheetPr>
    <pageSetUpPr fitToPage="1"/>
  </sheetPr>
  <dimension ref="A1:L590"/>
  <sheetViews>
    <sheetView tabSelected="1" zoomScale="40" zoomScaleNormal="40" workbookViewId="0">
      <selection activeCell="A5" sqref="A5:H5"/>
    </sheetView>
  </sheetViews>
  <sheetFormatPr defaultRowHeight="14.4" x14ac:dyDescent="0.3"/>
  <cols>
    <col min="1" max="1" width="7.109375" customWidth="1"/>
    <col min="2" max="2" width="29.6640625" customWidth="1"/>
    <col min="3" max="3" width="29.5546875" customWidth="1"/>
    <col min="4" max="4" width="49.44140625" style="102" customWidth="1"/>
    <col min="5" max="5" width="52.5546875" style="100" customWidth="1"/>
    <col min="6" max="6" width="19.88671875" customWidth="1"/>
    <col min="7" max="7" width="23.109375" customWidth="1"/>
    <col min="8" max="8" width="27.44140625" customWidth="1"/>
    <col min="9" max="12" width="0" hidden="1" customWidth="1"/>
  </cols>
  <sheetData>
    <row r="1" spans="1:8" x14ac:dyDescent="0.3">
      <c r="A1" s="1"/>
      <c r="B1" s="2"/>
      <c r="C1" s="3"/>
      <c r="D1" s="3"/>
      <c r="E1" s="99"/>
      <c r="F1" s="5"/>
      <c r="G1" s="6"/>
      <c r="H1" s="7"/>
    </row>
    <row r="2" spans="1:8" ht="18.75" customHeight="1" x14ac:dyDescent="0.3">
      <c r="A2" s="8"/>
      <c r="B2" s="9"/>
      <c r="C2" s="10"/>
      <c r="D2" s="3"/>
      <c r="E2" s="99"/>
      <c r="F2" s="108" t="s">
        <v>1231</v>
      </c>
      <c r="G2" s="108"/>
      <c r="H2" s="108"/>
    </row>
    <row r="3" spans="1:8" ht="77.25" customHeight="1" x14ac:dyDescent="0.3">
      <c r="A3" s="8"/>
      <c r="B3" s="9"/>
      <c r="C3" s="10"/>
      <c r="D3" s="3"/>
      <c r="E3" s="99"/>
      <c r="F3" s="108"/>
      <c r="G3" s="108"/>
      <c r="H3" s="108"/>
    </row>
    <row r="4" spans="1:8" ht="17.399999999999999" x14ac:dyDescent="0.3">
      <c r="A4" s="17"/>
      <c r="B4" s="17"/>
      <c r="C4" s="17"/>
      <c r="D4" s="17"/>
      <c r="E4" s="17"/>
      <c r="F4" s="17"/>
      <c r="G4" s="17"/>
      <c r="H4" s="7"/>
    </row>
    <row r="5" spans="1:8" ht="50.1" customHeight="1" x14ac:dyDescent="0.3">
      <c r="A5" s="109" t="s">
        <v>727</v>
      </c>
      <c r="B5" s="110"/>
      <c r="C5" s="110"/>
      <c r="D5" s="110"/>
      <c r="E5" s="110"/>
      <c r="F5" s="110"/>
      <c r="G5" s="110"/>
      <c r="H5" s="110"/>
    </row>
    <row r="6" spans="1:8" ht="17.399999999999999" x14ac:dyDescent="0.3">
      <c r="A6" s="17"/>
      <c r="B6" s="17"/>
      <c r="C6" s="17"/>
      <c r="D6" s="17"/>
      <c r="E6" s="17"/>
      <c r="F6" s="17"/>
      <c r="G6" s="11"/>
      <c r="H6" s="7"/>
    </row>
    <row r="7" spans="1:8" ht="23.25" customHeight="1" x14ac:dyDescent="0.4">
      <c r="A7" s="28" t="s">
        <v>2</v>
      </c>
      <c r="B7" s="111" t="s">
        <v>726</v>
      </c>
      <c r="C7" s="111"/>
      <c r="D7" s="111"/>
      <c r="E7" s="111"/>
      <c r="F7" s="111"/>
      <c r="G7" s="14" t="s">
        <v>0</v>
      </c>
      <c r="H7" s="12"/>
    </row>
    <row r="8" spans="1:8" ht="22.8" x14ac:dyDescent="0.4">
      <c r="A8" s="28">
        <v>1</v>
      </c>
      <c r="B8" s="107" t="s">
        <v>765</v>
      </c>
      <c r="C8" s="107"/>
      <c r="D8" s="107"/>
      <c r="E8" s="107"/>
      <c r="F8" s="107"/>
      <c r="G8" s="38">
        <v>0.5</v>
      </c>
      <c r="H8" s="12"/>
    </row>
    <row r="9" spans="1:8" ht="22.8" x14ac:dyDescent="0.4">
      <c r="A9" s="28">
        <v>2</v>
      </c>
      <c r="B9" s="107" t="s">
        <v>766</v>
      </c>
      <c r="C9" s="107"/>
      <c r="D9" s="107"/>
      <c r="E9" s="107"/>
      <c r="F9" s="107"/>
      <c r="G9" s="38">
        <v>0.5</v>
      </c>
      <c r="H9" s="12"/>
    </row>
    <row r="10" spans="1:8" ht="22.8" x14ac:dyDescent="0.4">
      <c r="A10" s="28">
        <v>3</v>
      </c>
      <c r="B10" s="107" t="s">
        <v>767</v>
      </c>
      <c r="C10" s="107"/>
      <c r="D10" s="107"/>
      <c r="E10" s="107"/>
      <c r="F10" s="107"/>
      <c r="G10" s="38">
        <v>0.5</v>
      </c>
      <c r="H10" s="12"/>
    </row>
    <row r="11" spans="1:8" ht="22.8" x14ac:dyDescent="0.4">
      <c r="A11" s="28">
        <v>4</v>
      </c>
      <c r="B11" s="107" t="s">
        <v>768</v>
      </c>
      <c r="C11" s="107"/>
      <c r="D11" s="107"/>
      <c r="E11" s="107"/>
      <c r="F11" s="107"/>
      <c r="G11" s="38">
        <v>0.5</v>
      </c>
      <c r="H11" s="12"/>
    </row>
    <row r="12" spans="1:8" ht="22.8" x14ac:dyDescent="0.4">
      <c r="A12" s="28"/>
      <c r="B12" s="107"/>
      <c r="C12" s="107"/>
      <c r="D12" s="107"/>
      <c r="E12" s="107"/>
      <c r="F12" s="107"/>
      <c r="G12" s="38"/>
      <c r="H12" s="12"/>
    </row>
    <row r="13" spans="1:8" ht="22.8" x14ac:dyDescent="0.4">
      <c r="A13" s="27"/>
      <c r="B13" s="19"/>
      <c r="C13" s="19"/>
      <c r="D13" s="27"/>
      <c r="E13" s="27"/>
      <c r="F13" s="27"/>
      <c r="G13" s="13"/>
      <c r="H13" s="12"/>
    </row>
    <row r="14" spans="1:8" ht="46.5" customHeight="1" x14ac:dyDescent="0.3">
      <c r="A14" s="28" t="s">
        <v>2</v>
      </c>
      <c r="B14" s="111" t="s">
        <v>1</v>
      </c>
      <c r="C14" s="111"/>
      <c r="D14" s="111"/>
      <c r="E14" s="111"/>
      <c r="F14" s="111"/>
      <c r="G14" s="28" t="s">
        <v>557</v>
      </c>
      <c r="H14" s="39"/>
    </row>
    <row r="15" spans="1:8" ht="22.8" x14ac:dyDescent="0.4">
      <c r="A15" s="28">
        <v>1</v>
      </c>
      <c r="B15" s="107" t="s">
        <v>769</v>
      </c>
      <c r="C15" s="107"/>
      <c r="D15" s="107"/>
      <c r="E15" s="107"/>
      <c r="F15" s="107"/>
      <c r="G15" s="15">
        <v>1</v>
      </c>
      <c r="H15" s="12"/>
    </row>
    <row r="16" spans="1:8" ht="22.8" x14ac:dyDescent="0.4">
      <c r="A16" s="28">
        <v>2</v>
      </c>
      <c r="B16" s="107" t="s">
        <v>770</v>
      </c>
      <c r="C16" s="107"/>
      <c r="D16" s="107"/>
      <c r="E16" s="107"/>
      <c r="F16" s="107"/>
      <c r="G16" s="15">
        <v>0.3</v>
      </c>
      <c r="H16" s="12"/>
    </row>
    <row r="17" spans="1:11" ht="22.8" x14ac:dyDescent="0.4">
      <c r="A17" s="28">
        <v>3</v>
      </c>
      <c r="B17" s="107" t="s">
        <v>771</v>
      </c>
      <c r="C17" s="107"/>
      <c r="D17" s="107"/>
      <c r="E17" s="107"/>
      <c r="F17" s="107"/>
      <c r="G17" s="15">
        <v>0.3</v>
      </c>
      <c r="H17" s="12"/>
    </row>
    <row r="18" spans="1:11" ht="22.8" x14ac:dyDescent="0.4">
      <c r="A18" s="28">
        <v>4</v>
      </c>
      <c r="B18" s="107" t="s">
        <v>772</v>
      </c>
      <c r="C18" s="107"/>
      <c r="D18" s="107"/>
      <c r="E18" s="107"/>
      <c r="F18" s="107"/>
      <c r="G18" s="15">
        <v>0.3</v>
      </c>
      <c r="H18" s="12"/>
    </row>
    <row r="19" spans="1:11" ht="46.5" customHeight="1" x14ac:dyDescent="0.4">
      <c r="A19" s="28">
        <v>5</v>
      </c>
      <c r="B19" s="107" t="s">
        <v>773</v>
      </c>
      <c r="C19" s="107"/>
      <c r="D19" s="107"/>
      <c r="E19" s="107"/>
      <c r="F19" s="107"/>
      <c r="G19" s="15">
        <v>0.3</v>
      </c>
      <c r="H19" s="12"/>
    </row>
    <row r="20" spans="1:11" ht="22.8" x14ac:dyDescent="0.4">
      <c r="A20" s="28">
        <v>6</v>
      </c>
      <c r="B20" s="107" t="s">
        <v>774</v>
      </c>
      <c r="C20" s="107"/>
      <c r="D20" s="107"/>
      <c r="E20" s="107"/>
      <c r="F20" s="107"/>
      <c r="G20" s="15">
        <v>0.3</v>
      </c>
      <c r="H20" s="12"/>
    </row>
    <row r="21" spans="1:11" ht="22.8" x14ac:dyDescent="0.4">
      <c r="A21" s="28"/>
      <c r="B21" s="107"/>
      <c r="C21" s="107"/>
      <c r="D21" s="107"/>
      <c r="E21" s="107"/>
      <c r="F21" s="107"/>
      <c r="G21" s="15"/>
      <c r="H21" s="12"/>
    </row>
    <row r="22" spans="1:11" ht="17.399999999999999" x14ac:dyDescent="0.3">
      <c r="A22" s="17"/>
      <c r="B22" s="17"/>
      <c r="C22" s="17"/>
      <c r="D22" s="17"/>
      <c r="E22" s="17"/>
      <c r="F22" s="17"/>
      <c r="G22" s="11"/>
      <c r="H22" s="7"/>
    </row>
    <row r="23" spans="1:11" ht="22.8" x14ac:dyDescent="0.3">
      <c r="A23" s="16"/>
      <c r="B23" s="16"/>
      <c r="C23" s="16"/>
      <c r="D23" s="16"/>
      <c r="E23" s="16"/>
      <c r="F23" s="16"/>
      <c r="G23" s="112"/>
      <c r="H23" s="112"/>
    </row>
    <row r="24" spans="1:11" ht="57.75" customHeight="1" x14ac:dyDescent="0.3">
      <c r="A24" s="106" t="s">
        <v>2</v>
      </c>
      <c r="B24" s="106" t="s">
        <v>3</v>
      </c>
      <c r="C24" s="106" t="s">
        <v>4</v>
      </c>
      <c r="D24" s="106" t="s">
        <v>5</v>
      </c>
      <c r="E24" s="106" t="s">
        <v>6</v>
      </c>
      <c r="F24" s="106" t="s">
        <v>7</v>
      </c>
      <c r="G24" s="106" t="s">
        <v>729</v>
      </c>
      <c r="H24" s="105" t="s">
        <v>752</v>
      </c>
    </row>
    <row r="25" spans="1:11" ht="135" customHeight="1" x14ac:dyDescent="0.3">
      <c r="A25" s="106"/>
      <c r="B25" s="106"/>
      <c r="C25" s="106"/>
      <c r="D25" s="106"/>
      <c r="E25" s="106"/>
      <c r="F25" s="106"/>
      <c r="G25" s="106"/>
      <c r="H25" s="106"/>
    </row>
    <row r="26" spans="1:11" ht="28.5" customHeight="1" x14ac:dyDescent="0.3">
      <c r="A26" s="22">
        <v>1</v>
      </c>
      <c r="B26" s="22">
        <v>2</v>
      </c>
      <c r="C26" s="22">
        <v>3</v>
      </c>
      <c r="D26" s="22">
        <v>4</v>
      </c>
      <c r="E26" s="22">
        <v>5</v>
      </c>
      <c r="F26" s="22">
        <v>6</v>
      </c>
      <c r="G26" s="22">
        <v>7</v>
      </c>
      <c r="H26" s="22">
        <v>8</v>
      </c>
    </row>
    <row r="27" spans="1:11" ht="239.4" customHeight="1" x14ac:dyDescent="0.3">
      <c r="A27" s="23">
        <v>1</v>
      </c>
      <c r="B27" s="24" t="s">
        <v>8</v>
      </c>
      <c r="C27" s="23" t="s">
        <v>9</v>
      </c>
      <c r="D27" s="87" t="s">
        <v>730</v>
      </c>
      <c r="E27" s="87" t="s">
        <v>703</v>
      </c>
      <c r="F27" s="87" t="s">
        <v>11</v>
      </c>
      <c r="G27" s="66">
        <v>700</v>
      </c>
      <c r="H27" s="66">
        <f>G27*1.5</f>
        <v>1050</v>
      </c>
      <c r="K27" s="21"/>
    </row>
    <row r="28" spans="1:11" ht="269.25" customHeight="1" x14ac:dyDescent="0.3">
      <c r="A28" s="26">
        <v>2</v>
      </c>
      <c r="B28" s="24" t="s">
        <v>8</v>
      </c>
      <c r="C28" s="23" t="s">
        <v>12</v>
      </c>
      <c r="D28" s="87" t="s">
        <v>558</v>
      </c>
      <c r="E28" s="87" t="s">
        <v>704</v>
      </c>
      <c r="F28" s="87" t="s">
        <v>13</v>
      </c>
      <c r="G28" s="97">
        <v>750</v>
      </c>
      <c r="H28" s="66">
        <f>G28*1.5</f>
        <v>1125</v>
      </c>
      <c r="K28" s="21"/>
    </row>
    <row r="29" spans="1:11" ht="359.25" customHeight="1" x14ac:dyDescent="0.3">
      <c r="A29" s="23">
        <v>3</v>
      </c>
      <c r="B29" s="24" t="s">
        <v>8</v>
      </c>
      <c r="C29" s="23" t="s">
        <v>12</v>
      </c>
      <c r="D29" s="87" t="s">
        <v>14</v>
      </c>
      <c r="E29" s="87" t="s">
        <v>705</v>
      </c>
      <c r="F29" s="87" t="s">
        <v>13</v>
      </c>
      <c r="G29" s="97">
        <v>500</v>
      </c>
      <c r="H29" s="66">
        <f>G29*1.5</f>
        <v>750</v>
      </c>
      <c r="K29" s="21"/>
    </row>
    <row r="30" spans="1:11" ht="149.4" customHeight="1" x14ac:dyDescent="0.3">
      <c r="A30" s="26">
        <v>4</v>
      </c>
      <c r="B30" s="24" t="s">
        <v>8</v>
      </c>
      <c r="C30" s="23" t="s">
        <v>12</v>
      </c>
      <c r="D30" s="87" t="s">
        <v>731</v>
      </c>
      <c r="E30" s="87" t="s">
        <v>706</v>
      </c>
      <c r="F30" s="87" t="s">
        <v>13</v>
      </c>
      <c r="G30" s="98">
        <v>2300</v>
      </c>
      <c r="H30" s="66">
        <f>G30*1.5</f>
        <v>3450</v>
      </c>
      <c r="K30" s="21"/>
    </row>
    <row r="31" spans="1:11" ht="141" customHeight="1" x14ac:dyDescent="0.3">
      <c r="A31" s="23">
        <v>5</v>
      </c>
      <c r="B31" s="24" t="s">
        <v>8</v>
      </c>
      <c r="C31" s="23" t="s">
        <v>12</v>
      </c>
      <c r="D31" s="101" t="s">
        <v>732</v>
      </c>
      <c r="E31" s="87" t="s">
        <v>707</v>
      </c>
      <c r="F31" s="87" t="s">
        <v>13</v>
      </c>
      <c r="G31" s="66">
        <v>1600</v>
      </c>
      <c r="H31" s="66">
        <f t="shared" ref="H31:H94" si="0">G31*1.5</f>
        <v>2400</v>
      </c>
      <c r="K31" s="21"/>
    </row>
    <row r="32" spans="1:11" ht="314.10000000000002" customHeight="1" x14ac:dyDescent="0.3">
      <c r="A32" s="26">
        <v>6</v>
      </c>
      <c r="B32" s="24" t="s">
        <v>8</v>
      </c>
      <c r="C32" s="23" t="s">
        <v>12</v>
      </c>
      <c r="D32" s="87" t="s">
        <v>559</v>
      </c>
      <c r="E32" s="87" t="s">
        <v>713</v>
      </c>
      <c r="F32" s="87" t="s">
        <v>13</v>
      </c>
      <c r="G32" s="66">
        <v>3000</v>
      </c>
      <c r="H32" s="66">
        <f t="shared" si="0"/>
        <v>4500</v>
      </c>
      <c r="K32" s="21"/>
    </row>
    <row r="33" spans="1:11" ht="302.10000000000002" customHeight="1" x14ac:dyDescent="0.3">
      <c r="A33" s="23">
        <v>7</v>
      </c>
      <c r="B33" s="24" t="s">
        <v>8</v>
      </c>
      <c r="C33" s="23" t="s">
        <v>12</v>
      </c>
      <c r="D33" s="87" t="s">
        <v>560</v>
      </c>
      <c r="E33" s="87" t="s">
        <v>714</v>
      </c>
      <c r="F33" s="87" t="s">
        <v>13</v>
      </c>
      <c r="G33" s="66">
        <v>2000</v>
      </c>
      <c r="H33" s="66">
        <f t="shared" si="0"/>
        <v>3000</v>
      </c>
      <c r="K33" s="21"/>
    </row>
    <row r="34" spans="1:11" ht="117.9" customHeight="1" x14ac:dyDescent="0.3">
      <c r="A34" s="26">
        <v>8</v>
      </c>
      <c r="B34" s="24" t="s">
        <v>8</v>
      </c>
      <c r="C34" s="23" t="s">
        <v>12</v>
      </c>
      <c r="D34" s="87" t="s">
        <v>733</v>
      </c>
      <c r="E34" s="87"/>
      <c r="F34" s="87" t="s">
        <v>13</v>
      </c>
      <c r="G34" s="66">
        <v>750</v>
      </c>
      <c r="H34" s="66">
        <f t="shared" si="0"/>
        <v>1125</v>
      </c>
      <c r="K34" s="21"/>
    </row>
    <row r="35" spans="1:11" ht="136.80000000000001" x14ac:dyDescent="0.3">
      <c r="A35" s="23">
        <v>9</v>
      </c>
      <c r="B35" s="24" t="s">
        <v>8</v>
      </c>
      <c r="C35" s="23" t="s">
        <v>12</v>
      </c>
      <c r="D35" s="87" t="s">
        <v>734</v>
      </c>
      <c r="E35" s="87"/>
      <c r="F35" s="87" t="s">
        <v>13</v>
      </c>
      <c r="G35" s="66">
        <v>800</v>
      </c>
      <c r="H35" s="66">
        <f t="shared" si="0"/>
        <v>1200</v>
      </c>
      <c r="K35" s="21"/>
    </row>
    <row r="36" spans="1:11" ht="99.15" customHeight="1" x14ac:dyDescent="0.3">
      <c r="A36" s="26">
        <v>10</v>
      </c>
      <c r="B36" s="24" t="s">
        <v>8</v>
      </c>
      <c r="C36" s="23" t="s">
        <v>12</v>
      </c>
      <c r="D36" s="87" t="s">
        <v>717</v>
      </c>
      <c r="E36" s="87" t="s">
        <v>561</v>
      </c>
      <c r="F36" s="87" t="s">
        <v>13</v>
      </c>
      <c r="G36" s="66">
        <v>500</v>
      </c>
      <c r="H36" s="66">
        <f t="shared" si="0"/>
        <v>750</v>
      </c>
      <c r="K36" s="21"/>
    </row>
    <row r="37" spans="1:11" ht="99.15" customHeight="1" x14ac:dyDescent="0.3">
      <c r="A37" s="23">
        <v>11</v>
      </c>
      <c r="B37" s="24" t="s">
        <v>8</v>
      </c>
      <c r="C37" s="23" t="s">
        <v>12</v>
      </c>
      <c r="D37" s="87" t="s">
        <v>562</v>
      </c>
      <c r="E37" s="87" t="s">
        <v>563</v>
      </c>
      <c r="F37" s="87" t="s">
        <v>13</v>
      </c>
      <c r="G37" s="66">
        <v>450</v>
      </c>
      <c r="H37" s="66">
        <f t="shared" si="0"/>
        <v>675</v>
      </c>
      <c r="K37" s="21"/>
    </row>
    <row r="38" spans="1:11" ht="182.4" x14ac:dyDescent="0.3">
      <c r="A38" s="26">
        <v>12</v>
      </c>
      <c r="B38" s="24" t="s">
        <v>8</v>
      </c>
      <c r="C38" s="23" t="s">
        <v>12</v>
      </c>
      <c r="D38" s="87" t="s">
        <v>564</v>
      </c>
      <c r="E38" s="87" t="s">
        <v>565</v>
      </c>
      <c r="F38" s="87" t="s">
        <v>13</v>
      </c>
      <c r="G38" s="66">
        <v>1500</v>
      </c>
      <c r="H38" s="66">
        <f t="shared" si="0"/>
        <v>2250</v>
      </c>
      <c r="K38" s="21"/>
    </row>
    <row r="39" spans="1:11" ht="179.1" customHeight="1" x14ac:dyDescent="0.3">
      <c r="A39" s="23">
        <v>13</v>
      </c>
      <c r="B39" s="24" t="s">
        <v>8</v>
      </c>
      <c r="C39" s="23" t="s">
        <v>12</v>
      </c>
      <c r="D39" s="87" t="s">
        <v>566</v>
      </c>
      <c r="E39" s="87" t="s">
        <v>567</v>
      </c>
      <c r="F39" s="87" t="s">
        <v>13</v>
      </c>
      <c r="G39" s="66">
        <v>1100</v>
      </c>
      <c r="H39" s="66">
        <f t="shared" si="0"/>
        <v>1650</v>
      </c>
      <c r="K39" s="21"/>
    </row>
    <row r="40" spans="1:11" ht="219.9" customHeight="1" x14ac:dyDescent="0.3">
      <c r="A40" s="26">
        <v>14</v>
      </c>
      <c r="B40" s="24" t="s">
        <v>8</v>
      </c>
      <c r="C40" s="23" t="s">
        <v>12</v>
      </c>
      <c r="D40" s="87" t="s">
        <v>735</v>
      </c>
      <c r="E40" s="87" t="s">
        <v>568</v>
      </c>
      <c r="F40" s="87" t="s">
        <v>13</v>
      </c>
      <c r="G40" s="66">
        <v>7600</v>
      </c>
      <c r="H40" s="66">
        <f>G40*1.5</f>
        <v>11400</v>
      </c>
      <c r="K40" s="21"/>
    </row>
    <row r="41" spans="1:11" ht="228" x14ac:dyDescent="0.3">
      <c r="A41" s="23">
        <v>15</v>
      </c>
      <c r="B41" s="24" t="s">
        <v>8</v>
      </c>
      <c r="C41" s="23" t="s">
        <v>12</v>
      </c>
      <c r="D41" s="87" t="s">
        <v>736</v>
      </c>
      <c r="E41" s="87" t="s">
        <v>569</v>
      </c>
      <c r="F41" s="87" t="s">
        <v>13</v>
      </c>
      <c r="G41" s="66">
        <v>4600</v>
      </c>
      <c r="H41" s="66">
        <f t="shared" si="0"/>
        <v>6900</v>
      </c>
      <c r="K41" s="21"/>
    </row>
    <row r="42" spans="1:11" ht="69.900000000000006" customHeight="1" x14ac:dyDescent="0.3">
      <c r="A42" s="26">
        <v>16</v>
      </c>
      <c r="B42" s="24" t="s">
        <v>8</v>
      </c>
      <c r="C42" s="23" t="s">
        <v>15</v>
      </c>
      <c r="D42" s="87" t="s">
        <v>16</v>
      </c>
      <c r="E42" s="87"/>
      <c r="F42" s="87" t="s">
        <v>13</v>
      </c>
      <c r="G42" s="66">
        <v>2500</v>
      </c>
      <c r="H42" s="66">
        <f t="shared" si="0"/>
        <v>3750</v>
      </c>
      <c r="K42" s="21"/>
    </row>
    <row r="43" spans="1:11" ht="69.900000000000006" customHeight="1" x14ac:dyDescent="0.3">
      <c r="A43" s="23">
        <v>17</v>
      </c>
      <c r="B43" s="24" t="s">
        <v>8</v>
      </c>
      <c r="C43" s="23" t="s">
        <v>15</v>
      </c>
      <c r="D43" s="87" t="s">
        <v>17</v>
      </c>
      <c r="E43" s="87"/>
      <c r="F43" s="87" t="s">
        <v>13</v>
      </c>
      <c r="G43" s="66">
        <v>1500</v>
      </c>
      <c r="H43" s="66">
        <f t="shared" si="0"/>
        <v>2250</v>
      </c>
      <c r="K43" s="21"/>
    </row>
    <row r="44" spans="1:11" ht="69.900000000000006" customHeight="1" x14ac:dyDescent="0.3">
      <c r="A44" s="26">
        <v>18</v>
      </c>
      <c r="B44" s="24" t="s">
        <v>8</v>
      </c>
      <c r="C44" s="23" t="s">
        <v>15</v>
      </c>
      <c r="D44" s="87" t="s">
        <v>18</v>
      </c>
      <c r="E44" s="87"/>
      <c r="F44" s="87" t="s">
        <v>13</v>
      </c>
      <c r="G44" s="66">
        <v>1000</v>
      </c>
      <c r="H44" s="66">
        <f t="shared" si="0"/>
        <v>1500</v>
      </c>
      <c r="K44" s="21"/>
    </row>
    <row r="45" spans="1:11" ht="69.900000000000006" customHeight="1" x14ac:dyDescent="0.3">
      <c r="A45" s="23">
        <v>19</v>
      </c>
      <c r="B45" s="24" t="s">
        <v>8</v>
      </c>
      <c r="C45" s="23" t="s">
        <v>19</v>
      </c>
      <c r="D45" s="87" t="s">
        <v>20</v>
      </c>
      <c r="E45" s="87"/>
      <c r="F45" s="87" t="s">
        <v>13</v>
      </c>
      <c r="G45" s="66">
        <v>900</v>
      </c>
      <c r="H45" s="66">
        <f t="shared" si="0"/>
        <v>1350</v>
      </c>
      <c r="K45" s="21"/>
    </row>
    <row r="46" spans="1:11" ht="69.900000000000006" customHeight="1" x14ac:dyDescent="0.3">
      <c r="A46" s="26">
        <v>20</v>
      </c>
      <c r="B46" s="24" t="s">
        <v>8</v>
      </c>
      <c r="C46" s="23" t="s">
        <v>19</v>
      </c>
      <c r="D46" s="87" t="s">
        <v>21</v>
      </c>
      <c r="E46" s="87"/>
      <c r="F46" s="87" t="s">
        <v>13</v>
      </c>
      <c r="G46" s="66">
        <v>1000</v>
      </c>
      <c r="H46" s="66">
        <f t="shared" si="0"/>
        <v>1500</v>
      </c>
      <c r="K46" s="21"/>
    </row>
    <row r="47" spans="1:11" ht="66.599999999999994" customHeight="1" x14ac:dyDescent="0.3">
      <c r="A47" s="23">
        <v>21</v>
      </c>
      <c r="B47" s="24" t="s">
        <v>8</v>
      </c>
      <c r="C47" s="23" t="s">
        <v>19</v>
      </c>
      <c r="D47" s="87" t="s">
        <v>22</v>
      </c>
      <c r="E47" s="87"/>
      <c r="F47" s="87" t="s">
        <v>13</v>
      </c>
      <c r="G47" s="66">
        <v>600</v>
      </c>
      <c r="H47" s="66">
        <f t="shared" si="0"/>
        <v>900</v>
      </c>
      <c r="K47" s="21"/>
    </row>
    <row r="48" spans="1:11" ht="99.15" customHeight="1" x14ac:dyDescent="0.3">
      <c r="A48" s="26">
        <v>22</v>
      </c>
      <c r="B48" s="24" t="s">
        <v>8</v>
      </c>
      <c r="C48" s="23" t="s">
        <v>19</v>
      </c>
      <c r="D48" s="87" t="s">
        <v>737</v>
      </c>
      <c r="E48" s="87" t="s">
        <v>23</v>
      </c>
      <c r="F48" s="87" t="s">
        <v>13</v>
      </c>
      <c r="G48" s="66">
        <v>5100</v>
      </c>
      <c r="H48" s="66">
        <f t="shared" si="0"/>
        <v>7650</v>
      </c>
      <c r="K48" s="21"/>
    </row>
    <row r="49" spans="1:11" ht="99.15" customHeight="1" x14ac:dyDescent="0.3">
      <c r="A49" s="23">
        <v>23</v>
      </c>
      <c r="B49" s="24" t="s">
        <v>8</v>
      </c>
      <c r="C49" s="23" t="s">
        <v>19</v>
      </c>
      <c r="D49" s="87" t="s">
        <v>738</v>
      </c>
      <c r="E49" s="87" t="s">
        <v>23</v>
      </c>
      <c r="F49" s="87" t="s">
        <v>13</v>
      </c>
      <c r="G49" s="66">
        <v>6100</v>
      </c>
      <c r="H49" s="66">
        <f t="shared" si="0"/>
        <v>9150</v>
      </c>
      <c r="K49" s="21"/>
    </row>
    <row r="50" spans="1:11" ht="71.400000000000006" customHeight="1" x14ac:dyDescent="0.3">
      <c r="A50" s="26">
        <v>24</v>
      </c>
      <c r="B50" s="24" t="s">
        <v>8</v>
      </c>
      <c r="C50" s="23" t="s">
        <v>19</v>
      </c>
      <c r="D50" s="87" t="s">
        <v>24</v>
      </c>
      <c r="E50" s="87" t="s">
        <v>23</v>
      </c>
      <c r="F50" s="87" t="s">
        <v>13</v>
      </c>
      <c r="G50" s="66">
        <v>6600</v>
      </c>
      <c r="H50" s="66">
        <f t="shared" si="0"/>
        <v>9900</v>
      </c>
      <c r="K50" s="21"/>
    </row>
    <row r="51" spans="1:11" ht="71.400000000000006" customHeight="1" x14ac:dyDescent="0.3">
      <c r="A51" s="23">
        <v>25</v>
      </c>
      <c r="B51" s="24" t="s">
        <v>8</v>
      </c>
      <c r="C51" s="23" t="s">
        <v>19</v>
      </c>
      <c r="D51" s="87" t="s">
        <v>739</v>
      </c>
      <c r="E51" s="87" t="s">
        <v>23</v>
      </c>
      <c r="F51" s="87" t="s">
        <v>13</v>
      </c>
      <c r="G51" s="66">
        <v>4600</v>
      </c>
      <c r="H51" s="66">
        <f t="shared" si="0"/>
        <v>6900</v>
      </c>
      <c r="K51" s="21"/>
    </row>
    <row r="52" spans="1:11" ht="71.400000000000006" customHeight="1" x14ac:dyDescent="0.3">
      <c r="A52" s="26">
        <v>26</v>
      </c>
      <c r="B52" s="24" t="s">
        <v>8</v>
      </c>
      <c r="C52" s="23" t="s">
        <v>19</v>
      </c>
      <c r="D52" s="87" t="s">
        <v>25</v>
      </c>
      <c r="E52" s="87" t="s">
        <v>23</v>
      </c>
      <c r="F52" s="87" t="s">
        <v>13</v>
      </c>
      <c r="G52" s="66">
        <v>4600</v>
      </c>
      <c r="H52" s="66">
        <f t="shared" si="0"/>
        <v>6900</v>
      </c>
      <c r="K52" s="21"/>
    </row>
    <row r="53" spans="1:11" ht="71.400000000000006" customHeight="1" x14ac:dyDescent="0.3">
      <c r="A53" s="23">
        <v>27</v>
      </c>
      <c r="B53" s="24" t="s">
        <v>8</v>
      </c>
      <c r="C53" s="23" t="s">
        <v>19</v>
      </c>
      <c r="D53" s="87" t="s">
        <v>26</v>
      </c>
      <c r="E53" s="87" t="s">
        <v>23</v>
      </c>
      <c r="F53" s="87" t="s">
        <v>13</v>
      </c>
      <c r="G53" s="66">
        <v>6100</v>
      </c>
      <c r="H53" s="66">
        <f t="shared" si="0"/>
        <v>9150</v>
      </c>
      <c r="K53" s="21"/>
    </row>
    <row r="54" spans="1:11" ht="71.400000000000006" customHeight="1" x14ac:dyDescent="0.3">
      <c r="A54" s="26">
        <v>28</v>
      </c>
      <c r="B54" s="24" t="s">
        <v>8</v>
      </c>
      <c r="C54" s="23" t="s">
        <v>19</v>
      </c>
      <c r="D54" s="87" t="s">
        <v>27</v>
      </c>
      <c r="E54" s="87" t="s">
        <v>23</v>
      </c>
      <c r="F54" s="87" t="s">
        <v>13</v>
      </c>
      <c r="G54" s="66">
        <v>4100</v>
      </c>
      <c r="H54" s="66">
        <f t="shared" si="0"/>
        <v>6150</v>
      </c>
      <c r="K54" s="21"/>
    </row>
    <row r="55" spans="1:11" ht="99.15" customHeight="1" x14ac:dyDescent="0.3">
      <c r="A55" s="23">
        <v>29</v>
      </c>
      <c r="B55" s="24" t="s">
        <v>8</v>
      </c>
      <c r="C55" s="23" t="s">
        <v>19</v>
      </c>
      <c r="D55" s="87" t="s">
        <v>28</v>
      </c>
      <c r="E55" s="87" t="s">
        <v>23</v>
      </c>
      <c r="F55" s="87" t="s">
        <v>13</v>
      </c>
      <c r="G55" s="66">
        <v>6100</v>
      </c>
      <c r="H55" s="66">
        <f t="shared" si="0"/>
        <v>9150</v>
      </c>
      <c r="K55" s="21"/>
    </row>
    <row r="56" spans="1:11" ht="99.15" customHeight="1" x14ac:dyDescent="0.3">
      <c r="A56" s="26">
        <v>30</v>
      </c>
      <c r="B56" s="24" t="s">
        <v>8</v>
      </c>
      <c r="C56" s="23" t="s">
        <v>19</v>
      </c>
      <c r="D56" s="87" t="s">
        <v>29</v>
      </c>
      <c r="E56" s="87"/>
      <c r="F56" s="87" t="s">
        <v>13</v>
      </c>
      <c r="G56" s="66">
        <v>10200</v>
      </c>
      <c r="H56" s="66">
        <f t="shared" si="0"/>
        <v>15300</v>
      </c>
      <c r="K56" s="21"/>
    </row>
    <row r="57" spans="1:11" ht="99.15" customHeight="1" x14ac:dyDescent="0.3">
      <c r="A57" s="23">
        <v>31</v>
      </c>
      <c r="B57" s="24" t="s">
        <v>8</v>
      </c>
      <c r="C57" s="23" t="s">
        <v>19</v>
      </c>
      <c r="D57" s="87" t="s">
        <v>30</v>
      </c>
      <c r="E57" s="87"/>
      <c r="F57" s="87" t="s">
        <v>13</v>
      </c>
      <c r="G57" s="66">
        <v>6100</v>
      </c>
      <c r="H57" s="66">
        <f t="shared" si="0"/>
        <v>9150</v>
      </c>
      <c r="K57" s="21"/>
    </row>
    <row r="58" spans="1:11" ht="99.15" customHeight="1" x14ac:dyDescent="0.3">
      <c r="A58" s="26">
        <v>32</v>
      </c>
      <c r="B58" s="24" t="s">
        <v>8</v>
      </c>
      <c r="C58" s="23" t="s">
        <v>19</v>
      </c>
      <c r="D58" s="87" t="s">
        <v>31</v>
      </c>
      <c r="E58" s="87" t="s">
        <v>570</v>
      </c>
      <c r="F58" s="87" t="s">
        <v>13</v>
      </c>
      <c r="G58" s="66">
        <v>2600</v>
      </c>
      <c r="H58" s="66">
        <f t="shared" si="0"/>
        <v>3900</v>
      </c>
      <c r="K58" s="21"/>
    </row>
    <row r="59" spans="1:11" ht="99.15" customHeight="1" x14ac:dyDescent="0.3">
      <c r="A59" s="23">
        <v>33</v>
      </c>
      <c r="B59" s="24" t="s">
        <v>8</v>
      </c>
      <c r="C59" s="23" t="s">
        <v>19</v>
      </c>
      <c r="D59" s="87" t="s">
        <v>571</v>
      </c>
      <c r="E59" s="87"/>
      <c r="F59" s="87" t="s">
        <v>13</v>
      </c>
      <c r="G59" s="66">
        <v>2600</v>
      </c>
      <c r="H59" s="66">
        <f t="shared" si="0"/>
        <v>3900</v>
      </c>
      <c r="K59" s="21"/>
    </row>
    <row r="60" spans="1:11" ht="99.15" customHeight="1" x14ac:dyDescent="0.3">
      <c r="A60" s="26">
        <v>34</v>
      </c>
      <c r="B60" s="24" t="s">
        <v>8</v>
      </c>
      <c r="C60" s="23" t="s">
        <v>19</v>
      </c>
      <c r="D60" s="87" t="s">
        <v>32</v>
      </c>
      <c r="E60" s="87"/>
      <c r="F60" s="87" t="s">
        <v>13</v>
      </c>
      <c r="G60" s="66">
        <v>1500</v>
      </c>
      <c r="H60" s="66">
        <f t="shared" si="0"/>
        <v>2250</v>
      </c>
      <c r="K60" s="21"/>
    </row>
    <row r="61" spans="1:11" ht="99.15" customHeight="1" x14ac:dyDescent="0.3">
      <c r="A61" s="23">
        <v>35</v>
      </c>
      <c r="B61" s="24" t="s">
        <v>8</v>
      </c>
      <c r="C61" s="23" t="s">
        <v>19</v>
      </c>
      <c r="D61" s="87" t="s">
        <v>33</v>
      </c>
      <c r="E61" s="87"/>
      <c r="F61" s="87" t="s">
        <v>34</v>
      </c>
      <c r="G61" s="66">
        <v>1500</v>
      </c>
      <c r="H61" s="66">
        <f t="shared" si="0"/>
        <v>2250</v>
      </c>
      <c r="K61" s="21"/>
    </row>
    <row r="62" spans="1:11" ht="99.15" customHeight="1" x14ac:dyDescent="0.3">
      <c r="A62" s="26">
        <v>36</v>
      </c>
      <c r="B62" s="24" t="s">
        <v>8</v>
      </c>
      <c r="C62" s="23" t="s">
        <v>19</v>
      </c>
      <c r="D62" s="87" t="s">
        <v>740</v>
      </c>
      <c r="E62" s="87"/>
      <c r="F62" s="87" t="s">
        <v>13</v>
      </c>
      <c r="G62" s="66">
        <v>2000</v>
      </c>
      <c r="H62" s="66">
        <f t="shared" si="0"/>
        <v>3000</v>
      </c>
      <c r="K62" s="21"/>
    </row>
    <row r="63" spans="1:11" ht="99.15" customHeight="1" x14ac:dyDescent="0.3">
      <c r="A63" s="23">
        <v>37</v>
      </c>
      <c r="B63" s="24" t="s">
        <v>8</v>
      </c>
      <c r="C63" s="23" t="s">
        <v>19</v>
      </c>
      <c r="D63" s="87" t="s">
        <v>741</v>
      </c>
      <c r="E63" s="87"/>
      <c r="F63" s="87" t="s">
        <v>13</v>
      </c>
      <c r="G63" s="66">
        <v>2500</v>
      </c>
      <c r="H63" s="66">
        <f t="shared" si="0"/>
        <v>3750</v>
      </c>
      <c r="K63" s="21"/>
    </row>
    <row r="64" spans="1:11" ht="99.15" customHeight="1" x14ac:dyDescent="0.3">
      <c r="A64" s="26">
        <v>38</v>
      </c>
      <c r="B64" s="24" t="s">
        <v>8</v>
      </c>
      <c r="C64" s="23" t="s">
        <v>19</v>
      </c>
      <c r="D64" s="87" t="s">
        <v>35</v>
      </c>
      <c r="E64" s="87"/>
      <c r="F64" s="87" t="s">
        <v>13</v>
      </c>
      <c r="G64" s="66">
        <v>1500</v>
      </c>
      <c r="H64" s="66">
        <f t="shared" si="0"/>
        <v>2250</v>
      </c>
      <c r="K64" s="21"/>
    </row>
    <row r="65" spans="1:11" ht="99.15" customHeight="1" x14ac:dyDescent="0.3">
      <c r="A65" s="23">
        <v>39</v>
      </c>
      <c r="B65" s="24" t="s">
        <v>8</v>
      </c>
      <c r="C65" s="23" t="s">
        <v>19</v>
      </c>
      <c r="D65" s="87" t="s">
        <v>36</v>
      </c>
      <c r="E65" s="87"/>
      <c r="F65" s="87" t="s">
        <v>13</v>
      </c>
      <c r="G65" s="66">
        <v>2100</v>
      </c>
      <c r="H65" s="66">
        <f t="shared" si="0"/>
        <v>3150</v>
      </c>
      <c r="K65" s="21"/>
    </row>
    <row r="66" spans="1:11" ht="99.15" customHeight="1" x14ac:dyDescent="0.3">
      <c r="A66" s="26">
        <v>40</v>
      </c>
      <c r="B66" s="24" t="s">
        <v>8</v>
      </c>
      <c r="C66" s="23" t="s">
        <v>19</v>
      </c>
      <c r="D66" s="87" t="s">
        <v>37</v>
      </c>
      <c r="E66" s="87"/>
      <c r="F66" s="87" t="s">
        <v>13</v>
      </c>
      <c r="G66" s="66">
        <v>2300</v>
      </c>
      <c r="H66" s="66">
        <f t="shared" si="0"/>
        <v>3450</v>
      </c>
      <c r="K66" s="21"/>
    </row>
    <row r="67" spans="1:11" ht="99.15" customHeight="1" x14ac:dyDescent="0.3">
      <c r="A67" s="23">
        <v>41</v>
      </c>
      <c r="B67" s="24" t="s">
        <v>8</v>
      </c>
      <c r="C67" s="23" t="s">
        <v>19</v>
      </c>
      <c r="D67" s="87" t="s">
        <v>38</v>
      </c>
      <c r="E67" s="87"/>
      <c r="F67" s="87" t="s">
        <v>13</v>
      </c>
      <c r="G67" s="66">
        <v>1200</v>
      </c>
      <c r="H67" s="66">
        <f t="shared" si="0"/>
        <v>1800</v>
      </c>
      <c r="K67" s="21"/>
    </row>
    <row r="68" spans="1:11" ht="99.15" customHeight="1" x14ac:dyDescent="0.3">
      <c r="A68" s="26">
        <v>42</v>
      </c>
      <c r="B68" s="24" t="s">
        <v>8</v>
      </c>
      <c r="C68" s="23" t="s">
        <v>19</v>
      </c>
      <c r="D68" s="87" t="s">
        <v>39</v>
      </c>
      <c r="E68" s="87"/>
      <c r="F68" s="87" t="s">
        <v>13</v>
      </c>
      <c r="G68" s="66">
        <v>1100</v>
      </c>
      <c r="H68" s="66">
        <f t="shared" si="0"/>
        <v>1650</v>
      </c>
      <c r="K68" s="21"/>
    </row>
    <row r="69" spans="1:11" ht="99.15" customHeight="1" x14ac:dyDescent="0.3">
      <c r="A69" s="23">
        <v>43</v>
      </c>
      <c r="B69" s="24" t="s">
        <v>8</v>
      </c>
      <c r="C69" s="23" t="s">
        <v>19</v>
      </c>
      <c r="D69" s="87" t="s">
        <v>40</v>
      </c>
      <c r="E69" s="87"/>
      <c r="F69" s="87" t="s">
        <v>13</v>
      </c>
      <c r="G69" s="66">
        <v>1500</v>
      </c>
      <c r="H69" s="66">
        <f t="shared" si="0"/>
        <v>2250</v>
      </c>
      <c r="K69" s="21"/>
    </row>
    <row r="70" spans="1:11" ht="99.15" customHeight="1" x14ac:dyDescent="0.3">
      <c r="A70" s="26">
        <v>44</v>
      </c>
      <c r="B70" s="24" t="s">
        <v>8</v>
      </c>
      <c r="C70" s="23" t="s">
        <v>19</v>
      </c>
      <c r="D70" s="87" t="s">
        <v>742</v>
      </c>
      <c r="E70" s="87"/>
      <c r="F70" s="87" t="s">
        <v>13</v>
      </c>
      <c r="G70" s="66">
        <v>2100</v>
      </c>
      <c r="H70" s="66">
        <f t="shared" si="0"/>
        <v>3150</v>
      </c>
      <c r="K70" s="21"/>
    </row>
    <row r="71" spans="1:11" ht="99.15" customHeight="1" x14ac:dyDescent="0.3">
      <c r="A71" s="23">
        <v>45</v>
      </c>
      <c r="B71" s="24" t="s">
        <v>8</v>
      </c>
      <c r="C71" s="23" t="s">
        <v>19</v>
      </c>
      <c r="D71" s="87" t="s">
        <v>743</v>
      </c>
      <c r="E71" s="87"/>
      <c r="F71" s="87" t="s">
        <v>13</v>
      </c>
      <c r="G71" s="66">
        <v>2600</v>
      </c>
      <c r="H71" s="66">
        <f t="shared" si="0"/>
        <v>3900</v>
      </c>
      <c r="K71" s="21"/>
    </row>
    <row r="72" spans="1:11" ht="99.15" customHeight="1" x14ac:dyDescent="0.3">
      <c r="A72" s="26">
        <v>46</v>
      </c>
      <c r="B72" s="24" t="s">
        <v>8</v>
      </c>
      <c r="C72" s="23" t="s">
        <v>19</v>
      </c>
      <c r="D72" s="87" t="s">
        <v>744</v>
      </c>
      <c r="E72" s="87"/>
      <c r="F72" s="87" t="s">
        <v>13</v>
      </c>
      <c r="G72" s="66">
        <v>3600</v>
      </c>
      <c r="H72" s="66">
        <f t="shared" si="0"/>
        <v>5400</v>
      </c>
      <c r="K72" s="21"/>
    </row>
    <row r="73" spans="1:11" ht="99.15" customHeight="1" x14ac:dyDescent="0.3">
      <c r="A73" s="23">
        <v>47</v>
      </c>
      <c r="B73" s="24" t="s">
        <v>8</v>
      </c>
      <c r="C73" s="23" t="s">
        <v>19</v>
      </c>
      <c r="D73" s="87" t="s">
        <v>745</v>
      </c>
      <c r="E73" s="87"/>
      <c r="F73" s="87" t="s">
        <v>13</v>
      </c>
      <c r="G73" s="66">
        <v>3100</v>
      </c>
      <c r="H73" s="66">
        <f t="shared" si="0"/>
        <v>4650</v>
      </c>
      <c r="K73" s="21"/>
    </row>
    <row r="74" spans="1:11" ht="99.15" customHeight="1" x14ac:dyDescent="0.3">
      <c r="A74" s="26">
        <v>48</v>
      </c>
      <c r="B74" s="24" t="s">
        <v>8</v>
      </c>
      <c r="C74" s="23" t="s">
        <v>19</v>
      </c>
      <c r="D74" s="87" t="s">
        <v>41</v>
      </c>
      <c r="E74" s="87"/>
      <c r="F74" s="87" t="s">
        <v>13</v>
      </c>
      <c r="G74" s="66">
        <v>1000</v>
      </c>
      <c r="H74" s="66">
        <f t="shared" si="0"/>
        <v>1500</v>
      </c>
      <c r="K74" s="21"/>
    </row>
    <row r="75" spans="1:11" ht="99.15" customHeight="1" x14ac:dyDescent="0.3">
      <c r="A75" s="23">
        <v>49</v>
      </c>
      <c r="B75" s="24" t="s">
        <v>8</v>
      </c>
      <c r="C75" s="23" t="s">
        <v>19</v>
      </c>
      <c r="D75" s="87" t="s">
        <v>42</v>
      </c>
      <c r="E75" s="87" t="s">
        <v>43</v>
      </c>
      <c r="F75" s="87" t="s">
        <v>13</v>
      </c>
      <c r="G75" s="66">
        <v>2600</v>
      </c>
      <c r="H75" s="66">
        <f t="shared" si="0"/>
        <v>3900</v>
      </c>
      <c r="K75" s="21"/>
    </row>
    <row r="76" spans="1:11" ht="99.15" customHeight="1" x14ac:dyDescent="0.3">
      <c r="A76" s="26">
        <v>50</v>
      </c>
      <c r="B76" s="24" t="s">
        <v>8</v>
      </c>
      <c r="C76" s="23" t="s">
        <v>19</v>
      </c>
      <c r="D76" s="87" t="s">
        <v>572</v>
      </c>
      <c r="E76" s="87"/>
      <c r="F76" s="87" t="s">
        <v>13</v>
      </c>
      <c r="G76" s="66">
        <v>2000</v>
      </c>
      <c r="H76" s="66">
        <f t="shared" si="0"/>
        <v>3000</v>
      </c>
      <c r="K76" s="21"/>
    </row>
    <row r="77" spans="1:11" ht="99.15" customHeight="1" x14ac:dyDescent="0.3">
      <c r="A77" s="23">
        <v>51</v>
      </c>
      <c r="B77" s="24" t="s">
        <v>8</v>
      </c>
      <c r="C77" s="23" t="s">
        <v>19</v>
      </c>
      <c r="D77" s="87" t="s">
        <v>44</v>
      </c>
      <c r="E77" s="87"/>
      <c r="F77" s="87" t="s">
        <v>13</v>
      </c>
      <c r="G77" s="66">
        <v>2600</v>
      </c>
      <c r="H77" s="66">
        <f t="shared" si="0"/>
        <v>3900</v>
      </c>
      <c r="K77" s="21"/>
    </row>
    <row r="78" spans="1:11" ht="99.15" customHeight="1" x14ac:dyDescent="0.3">
      <c r="A78" s="26">
        <v>52</v>
      </c>
      <c r="B78" s="24" t="s">
        <v>8</v>
      </c>
      <c r="C78" s="23" t="s">
        <v>45</v>
      </c>
      <c r="D78" s="87" t="s">
        <v>746</v>
      </c>
      <c r="E78" s="87"/>
      <c r="F78" s="87" t="s">
        <v>46</v>
      </c>
      <c r="G78" s="66">
        <v>900</v>
      </c>
      <c r="H78" s="66">
        <f t="shared" si="0"/>
        <v>1350</v>
      </c>
      <c r="K78" s="21"/>
    </row>
    <row r="79" spans="1:11" ht="99.15" customHeight="1" x14ac:dyDescent="0.3">
      <c r="A79" s="23">
        <v>53</v>
      </c>
      <c r="B79" s="24" t="s">
        <v>8</v>
      </c>
      <c r="C79" s="23" t="s">
        <v>47</v>
      </c>
      <c r="D79" s="87" t="s">
        <v>573</v>
      </c>
      <c r="E79" s="87"/>
      <c r="F79" s="87" t="s">
        <v>13</v>
      </c>
      <c r="G79" s="66">
        <v>600</v>
      </c>
      <c r="H79" s="66">
        <f t="shared" si="0"/>
        <v>900</v>
      </c>
      <c r="K79" s="21"/>
    </row>
    <row r="80" spans="1:11" ht="99.15" customHeight="1" x14ac:dyDescent="0.3">
      <c r="A80" s="26">
        <v>54</v>
      </c>
      <c r="B80" s="24" t="s">
        <v>8</v>
      </c>
      <c r="C80" s="23" t="s">
        <v>47</v>
      </c>
      <c r="D80" s="87" t="s">
        <v>48</v>
      </c>
      <c r="E80" s="87"/>
      <c r="F80" s="87" t="s">
        <v>13</v>
      </c>
      <c r="G80" s="66">
        <v>1000</v>
      </c>
      <c r="H80" s="66">
        <f t="shared" si="0"/>
        <v>1500</v>
      </c>
      <c r="K80" s="21"/>
    </row>
    <row r="81" spans="1:11" ht="99.15" customHeight="1" x14ac:dyDescent="0.3">
      <c r="A81" s="23">
        <v>55</v>
      </c>
      <c r="B81" s="24" t="s">
        <v>8</v>
      </c>
      <c r="C81" s="23" t="s">
        <v>47</v>
      </c>
      <c r="D81" s="87" t="s">
        <v>49</v>
      </c>
      <c r="E81" s="87"/>
      <c r="F81" s="87" t="s">
        <v>13</v>
      </c>
      <c r="G81" s="66">
        <v>1600</v>
      </c>
      <c r="H81" s="66">
        <f t="shared" si="0"/>
        <v>2400</v>
      </c>
      <c r="K81" s="21"/>
    </row>
    <row r="82" spans="1:11" ht="99.15" customHeight="1" x14ac:dyDescent="0.3">
      <c r="A82" s="26">
        <v>56</v>
      </c>
      <c r="B82" s="24" t="s">
        <v>8</v>
      </c>
      <c r="C82" s="23" t="s">
        <v>47</v>
      </c>
      <c r="D82" s="87" t="s">
        <v>574</v>
      </c>
      <c r="E82" s="87"/>
      <c r="F82" s="87" t="s">
        <v>13</v>
      </c>
      <c r="G82" s="66">
        <v>1100</v>
      </c>
      <c r="H82" s="66">
        <f t="shared" si="0"/>
        <v>1650</v>
      </c>
      <c r="K82" s="21"/>
    </row>
    <row r="83" spans="1:11" ht="99.15" customHeight="1" x14ac:dyDescent="0.3">
      <c r="A83" s="23">
        <v>57</v>
      </c>
      <c r="B83" s="24" t="s">
        <v>8</v>
      </c>
      <c r="C83" s="23" t="s">
        <v>47</v>
      </c>
      <c r="D83" s="87" t="s">
        <v>747</v>
      </c>
      <c r="E83" s="87"/>
      <c r="F83" s="87" t="s">
        <v>13</v>
      </c>
      <c r="G83" s="66">
        <v>1000</v>
      </c>
      <c r="H83" s="66">
        <f t="shared" si="0"/>
        <v>1500</v>
      </c>
      <c r="K83" s="21"/>
    </row>
    <row r="84" spans="1:11" ht="99.15" customHeight="1" x14ac:dyDescent="0.3">
      <c r="A84" s="26">
        <v>58</v>
      </c>
      <c r="B84" s="24" t="s">
        <v>8</v>
      </c>
      <c r="C84" s="23" t="s">
        <v>47</v>
      </c>
      <c r="D84" s="87" t="s">
        <v>748</v>
      </c>
      <c r="E84" s="87"/>
      <c r="F84" s="87" t="s">
        <v>13</v>
      </c>
      <c r="G84" s="66">
        <v>1900</v>
      </c>
      <c r="H84" s="66">
        <f t="shared" si="0"/>
        <v>2850</v>
      </c>
      <c r="K84" s="21"/>
    </row>
    <row r="85" spans="1:11" ht="99.15" customHeight="1" x14ac:dyDescent="0.3">
      <c r="A85" s="23">
        <v>59</v>
      </c>
      <c r="B85" s="24" t="s">
        <v>8</v>
      </c>
      <c r="C85" s="23" t="s">
        <v>47</v>
      </c>
      <c r="D85" s="87" t="s">
        <v>50</v>
      </c>
      <c r="E85" s="87"/>
      <c r="F85" s="87" t="s">
        <v>13</v>
      </c>
      <c r="G85" s="66">
        <v>1000</v>
      </c>
      <c r="H85" s="66">
        <f t="shared" si="0"/>
        <v>1500</v>
      </c>
      <c r="K85" s="21"/>
    </row>
    <row r="86" spans="1:11" ht="99.15" customHeight="1" x14ac:dyDescent="0.3">
      <c r="A86" s="26">
        <v>60</v>
      </c>
      <c r="B86" s="24" t="s">
        <v>8</v>
      </c>
      <c r="C86" s="23" t="s">
        <v>47</v>
      </c>
      <c r="D86" s="87" t="s">
        <v>51</v>
      </c>
      <c r="E86" s="87"/>
      <c r="F86" s="87" t="s">
        <v>13</v>
      </c>
      <c r="G86" s="66">
        <v>1000</v>
      </c>
      <c r="H86" s="66">
        <f t="shared" si="0"/>
        <v>1500</v>
      </c>
      <c r="K86" s="21"/>
    </row>
    <row r="87" spans="1:11" ht="99.15" customHeight="1" x14ac:dyDescent="0.3">
      <c r="A87" s="23">
        <v>61</v>
      </c>
      <c r="B87" s="24" t="s">
        <v>8</v>
      </c>
      <c r="C87" s="23" t="s">
        <v>47</v>
      </c>
      <c r="D87" s="87" t="s">
        <v>52</v>
      </c>
      <c r="E87" s="87"/>
      <c r="F87" s="87" t="s">
        <v>13</v>
      </c>
      <c r="G87" s="66">
        <v>1500</v>
      </c>
      <c r="H87" s="66">
        <f t="shared" si="0"/>
        <v>2250</v>
      </c>
      <c r="K87" s="21"/>
    </row>
    <row r="88" spans="1:11" ht="99.15" customHeight="1" x14ac:dyDescent="0.3">
      <c r="A88" s="26">
        <v>62</v>
      </c>
      <c r="B88" s="24" t="s">
        <v>8</v>
      </c>
      <c r="C88" s="23" t="s">
        <v>47</v>
      </c>
      <c r="D88" s="87" t="s">
        <v>53</v>
      </c>
      <c r="E88" s="87"/>
      <c r="F88" s="87" t="s">
        <v>13</v>
      </c>
      <c r="G88" s="66">
        <v>2600</v>
      </c>
      <c r="H88" s="66">
        <f t="shared" si="0"/>
        <v>3900</v>
      </c>
      <c r="K88" s="21"/>
    </row>
    <row r="89" spans="1:11" ht="99.15" customHeight="1" x14ac:dyDescent="0.3">
      <c r="A89" s="23">
        <v>63</v>
      </c>
      <c r="B89" s="24" t="s">
        <v>8</v>
      </c>
      <c r="C89" s="23" t="s">
        <v>47</v>
      </c>
      <c r="D89" s="87" t="s">
        <v>54</v>
      </c>
      <c r="E89" s="87"/>
      <c r="F89" s="87" t="s">
        <v>13</v>
      </c>
      <c r="G89" s="66">
        <v>4000</v>
      </c>
      <c r="H89" s="66">
        <f t="shared" si="0"/>
        <v>6000</v>
      </c>
      <c r="K89" s="21"/>
    </row>
    <row r="90" spans="1:11" ht="99.15" customHeight="1" x14ac:dyDescent="0.3">
      <c r="A90" s="26">
        <v>64</v>
      </c>
      <c r="B90" s="24" t="s">
        <v>8</v>
      </c>
      <c r="C90" s="23" t="s">
        <v>47</v>
      </c>
      <c r="D90" s="87" t="s">
        <v>55</v>
      </c>
      <c r="E90" s="87"/>
      <c r="F90" s="87" t="s">
        <v>13</v>
      </c>
      <c r="G90" s="66">
        <v>3000</v>
      </c>
      <c r="H90" s="66">
        <f t="shared" si="0"/>
        <v>4500</v>
      </c>
      <c r="K90" s="21"/>
    </row>
    <row r="91" spans="1:11" ht="99.15" customHeight="1" x14ac:dyDescent="0.3">
      <c r="A91" s="23">
        <v>65</v>
      </c>
      <c r="B91" s="24" t="s">
        <v>8</v>
      </c>
      <c r="C91" s="23" t="s">
        <v>47</v>
      </c>
      <c r="D91" s="87" t="s">
        <v>56</v>
      </c>
      <c r="E91" s="87"/>
      <c r="F91" s="87" t="s">
        <v>13</v>
      </c>
      <c r="G91" s="66">
        <v>3000</v>
      </c>
      <c r="H91" s="66">
        <f t="shared" si="0"/>
        <v>4500</v>
      </c>
      <c r="K91" s="21"/>
    </row>
    <row r="92" spans="1:11" ht="99.15" customHeight="1" x14ac:dyDescent="0.3">
      <c r="A92" s="26">
        <v>66</v>
      </c>
      <c r="B92" s="24" t="s">
        <v>8</v>
      </c>
      <c r="C92" s="23" t="s">
        <v>57</v>
      </c>
      <c r="D92" s="87" t="s">
        <v>749</v>
      </c>
      <c r="E92" s="87" t="s">
        <v>58</v>
      </c>
      <c r="F92" s="87" t="s">
        <v>13</v>
      </c>
      <c r="G92" s="66">
        <v>800</v>
      </c>
      <c r="H92" s="66">
        <f t="shared" si="0"/>
        <v>1200</v>
      </c>
      <c r="K92" s="21"/>
    </row>
    <row r="93" spans="1:11" ht="99.15" customHeight="1" x14ac:dyDescent="0.3">
      <c r="A93" s="23">
        <v>67</v>
      </c>
      <c r="B93" s="24" t="s">
        <v>8</v>
      </c>
      <c r="C93" s="23" t="s">
        <v>57</v>
      </c>
      <c r="D93" s="87" t="s">
        <v>59</v>
      </c>
      <c r="E93" s="87"/>
      <c r="F93" s="87" t="s">
        <v>60</v>
      </c>
      <c r="G93" s="66">
        <v>800</v>
      </c>
      <c r="H93" s="66">
        <f t="shared" si="0"/>
        <v>1200</v>
      </c>
      <c r="K93" s="21"/>
    </row>
    <row r="94" spans="1:11" ht="99.15" customHeight="1" x14ac:dyDescent="0.3">
      <c r="A94" s="26">
        <v>68</v>
      </c>
      <c r="B94" s="24" t="s">
        <v>8</v>
      </c>
      <c r="C94" s="23" t="s">
        <v>57</v>
      </c>
      <c r="D94" s="87" t="s">
        <v>750</v>
      </c>
      <c r="E94" s="87"/>
      <c r="F94" s="87" t="s">
        <v>13</v>
      </c>
      <c r="G94" s="66">
        <v>1000</v>
      </c>
      <c r="H94" s="66">
        <f t="shared" si="0"/>
        <v>1500</v>
      </c>
      <c r="K94" s="21"/>
    </row>
    <row r="95" spans="1:11" ht="99.15" customHeight="1" x14ac:dyDescent="0.3">
      <c r="A95" s="23">
        <v>69</v>
      </c>
      <c r="B95" s="24" t="s">
        <v>8</v>
      </c>
      <c r="C95" s="23" t="s">
        <v>61</v>
      </c>
      <c r="D95" s="87" t="s">
        <v>62</v>
      </c>
      <c r="E95" s="87"/>
      <c r="F95" s="87" t="s">
        <v>13</v>
      </c>
      <c r="G95" s="66">
        <v>850</v>
      </c>
      <c r="H95" s="66">
        <f t="shared" ref="H95:H158" si="1">G95*1.5</f>
        <v>1275</v>
      </c>
      <c r="K95" s="21"/>
    </row>
    <row r="96" spans="1:11" ht="99.15" customHeight="1" x14ac:dyDescent="0.3">
      <c r="A96" s="26">
        <v>70</v>
      </c>
      <c r="B96" s="24" t="s">
        <v>8</v>
      </c>
      <c r="C96" s="23" t="s">
        <v>61</v>
      </c>
      <c r="D96" s="87" t="s">
        <v>751</v>
      </c>
      <c r="E96" s="87"/>
      <c r="F96" s="87" t="s">
        <v>13</v>
      </c>
      <c r="G96" s="66">
        <v>1400</v>
      </c>
      <c r="H96" s="66">
        <f t="shared" si="1"/>
        <v>2100</v>
      </c>
      <c r="K96" s="21"/>
    </row>
    <row r="97" spans="1:11" ht="99.15" customHeight="1" x14ac:dyDescent="0.3">
      <c r="A97" s="23">
        <v>71</v>
      </c>
      <c r="B97" s="24" t="s">
        <v>8</v>
      </c>
      <c r="C97" s="23" t="s">
        <v>61</v>
      </c>
      <c r="D97" s="87" t="s">
        <v>63</v>
      </c>
      <c r="E97" s="87"/>
      <c r="F97" s="87" t="s">
        <v>13</v>
      </c>
      <c r="G97" s="66">
        <v>700</v>
      </c>
      <c r="H97" s="66">
        <f t="shared" si="1"/>
        <v>1050</v>
      </c>
      <c r="K97" s="21"/>
    </row>
    <row r="98" spans="1:11" ht="67.5" customHeight="1" x14ac:dyDescent="0.3">
      <c r="A98" s="26">
        <v>72</v>
      </c>
      <c r="B98" s="24" t="s">
        <v>8</v>
      </c>
      <c r="C98" s="23" t="s">
        <v>64</v>
      </c>
      <c r="D98" s="87" t="s">
        <v>65</v>
      </c>
      <c r="E98" s="87"/>
      <c r="F98" s="87" t="s">
        <v>66</v>
      </c>
      <c r="G98" s="66">
        <v>1300</v>
      </c>
      <c r="H98" s="66">
        <f t="shared" si="1"/>
        <v>1950</v>
      </c>
      <c r="K98" s="21"/>
    </row>
    <row r="99" spans="1:11" ht="67.5" customHeight="1" x14ac:dyDescent="0.3">
      <c r="A99" s="23">
        <v>73</v>
      </c>
      <c r="B99" s="24" t="s">
        <v>8</v>
      </c>
      <c r="C99" s="23" t="s">
        <v>64</v>
      </c>
      <c r="D99" s="87" t="s">
        <v>67</v>
      </c>
      <c r="E99" s="87"/>
      <c r="F99" s="87" t="s">
        <v>13</v>
      </c>
      <c r="G99" s="66">
        <v>1200</v>
      </c>
      <c r="H99" s="66">
        <f t="shared" si="1"/>
        <v>1800</v>
      </c>
      <c r="K99" s="21"/>
    </row>
    <row r="100" spans="1:11" ht="67.5" customHeight="1" x14ac:dyDescent="0.3">
      <c r="A100" s="26">
        <v>74</v>
      </c>
      <c r="B100" s="24" t="s">
        <v>8</v>
      </c>
      <c r="C100" s="23" t="s">
        <v>64</v>
      </c>
      <c r="D100" s="87" t="s">
        <v>68</v>
      </c>
      <c r="E100" s="87"/>
      <c r="F100" s="87" t="s">
        <v>13</v>
      </c>
      <c r="G100" s="66">
        <v>1200</v>
      </c>
      <c r="H100" s="66">
        <f t="shared" si="1"/>
        <v>1800</v>
      </c>
      <c r="K100" s="21"/>
    </row>
    <row r="101" spans="1:11" ht="67.5" customHeight="1" x14ac:dyDescent="0.3">
      <c r="A101" s="23">
        <v>75</v>
      </c>
      <c r="B101" s="24" t="s">
        <v>8</v>
      </c>
      <c r="C101" s="23" t="s">
        <v>64</v>
      </c>
      <c r="D101" s="87" t="s">
        <v>69</v>
      </c>
      <c r="E101" s="87"/>
      <c r="F101" s="87" t="s">
        <v>13</v>
      </c>
      <c r="G101" s="66">
        <v>1000</v>
      </c>
      <c r="H101" s="66">
        <f t="shared" si="1"/>
        <v>1500</v>
      </c>
      <c r="K101" s="21"/>
    </row>
    <row r="102" spans="1:11" ht="60" customHeight="1" x14ac:dyDescent="0.3">
      <c r="A102" s="26">
        <v>76</v>
      </c>
      <c r="B102" s="24" t="s">
        <v>8</v>
      </c>
      <c r="C102" s="23" t="s">
        <v>64</v>
      </c>
      <c r="D102" s="87" t="s">
        <v>70</v>
      </c>
      <c r="E102" s="87"/>
      <c r="F102" s="87" t="s">
        <v>13</v>
      </c>
      <c r="G102" s="66">
        <v>1500</v>
      </c>
      <c r="H102" s="66">
        <f t="shared" si="1"/>
        <v>2250</v>
      </c>
      <c r="K102" s="21"/>
    </row>
    <row r="103" spans="1:11" ht="60" customHeight="1" x14ac:dyDescent="0.3">
      <c r="A103" s="23">
        <v>77</v>
      </c>
      <c r="B103" s="24" t="s">
        <v>8</v>
      </c>
      <c r="C103" s="23" t="s">
        <v>64</v>
      </c>
      <c r="D103" s="87" t="s">
        <v>71</v>
      </c>
      <c r="E103" s="87"/>
      <c r="F103" s="87" t="s">
        <v>13</v>
      </c>
      <c r="G103" s="66">
        <v>1000</v>
      </c>
      <c r="H103" s="66">
        <f t="shared" si="1"/>
        <v>1500</v>
      </c>
      <c r="K103" s="21"/>
    </row>
    <row r="104" spans="1:11" ht="60" customHeight="1" x14ac:dyDescent="0.3">
      <c r="A104" s="26">
        <v>78</v>
      </c>
      <c r="B104" s="24" t="s">
        <v>8</v>
      </c>
      <c r="C104" s="23" t="s">
        <v>64</v>
      </c>
      <c r="D104" s="87" t="s">
        <v>72</v>
      </c>
      <c r="E104" s="87"/>
      <c r="F104" s="87" t="s">
        <v>13</v>
      </c>
      <c r="G104" s="66">
        <v>1600</v>
      </c>
      <c r="H104" s="66">
        <f t="shared" si="1"/>
        <v>2400</v>
      </c>
      <c r="K104" s="21"/>
    </row>
    <row r="105" spans="1:11" ht="74.099999999999994" customHeight="1" x14ac:dyDescent="0.3">
      <c r="A105" s="23">
        <v>79</v>
      </c>
      <c r="B105" s="24" t="s">
        <v>8</v>
      </c>
      <c r="C105" s="23" t="s">
        <v>64</v>
      </c>
      <c r="D105" s="87" t="s">
        <v>73</v>
      </c>
      <c r="E105" s="87"/>
      <c r="F105" s="87" t="s">
        <v>13</v>
      </c>
      <c r="G105" s="66">
        <v>2100</v>
      </c>
      <c r="H105" s="66">
        <f t="shared" si="1"/>
        <v>3150</v>
      </c>
      <c r="K105" s="21"/>
    </row>
    <row r="106" spans="1:11" ht="67.5" customHeight="1" x14ac:dyDescent="0.3">
      <c r="A106" s="26">
        <v>80</v>
      </c>
      <c r="B106" s="24" t="s">
        <v>8</v>
      </c>
      <c r="C106" s="23" t="s">
        <v>64</v>
      </c>
      <c r="D106" s="87" t="s">
        <v>74</v>
      </c>
      <c r="E106" s="87"/>
      <c r="F106" s="87" t="s">
        <v>13</v>
      </c>
      <c r="G106" s="66">
        <v>1600</v>
      </c>
      <c r="H106" s="66">
        <f t="shared" si="1"/>
        <v>2400</v>
      </c>
      <c r="K106" s="21"/>
    </row>
    <row r="107" spans="1:11" ht="99.15" customHeight="1" x14ac:dyDescent="0.3">
      <c r="A107" s="23">
        <v>81</v>
      </c>
      <c r="B107" s="24" t="s">
        <v>8</v>
      </c>
      <c r="C107" s="23" t="s">
        <v>64</v>
      </c>
      <c r="D107" s="87" t="s">
        <v>75</v>
      </c>
      <c r="E107" s="87"/>
      <c r="F107" s="87" t="s">
        <v>13</v>
      </c>
      <c r="G107" s="66">
        <v>3000</v>
      </c>
      <c r="H107" s="66">
        <f t="shared" si="1"/>
        <v>4500</v>
      </c>
      <c r="K107" s="21"/>
    </row>
    <row r="108" spans="1:11" ht="75" customHeight="1" x14ac:dyDescent="0.3">
      <c r="A108" s="26">
        <v>82</v>
      </c>
      <c r="B108" s="24" t="s">
        <v>8</v>
      </c>
      <c r="C108" s="23" t="s">
        <v>64</v>
      </c>
      <c r="D108" s="87" t="s">
        <v>76</v>
      </c>
      <c r="E108" s="87"/>
      <c r="F108" s="87" t="s">
        <v>13</v>
      </c>
      <c r="G108" s="66">
        <v>2500</v>
      </c>
      <c r="H108" s="66">
        <f t="shared" si="1"/>
        <v>3750</v>
      </c>
      <c r="K108" s="21"/>
    </row>
    <row r="109" spans="1:11" ht="69.900000000000006" customHeight="1" x14ac:dyDescent="0.3">
      <c r="A109" s="23">
        <v>83</v>
      </c>
      <c r="B109" s="24" t="s">
        <v>8</v>
      </c>
      <c r="C109" s="23" t="s">
        <v>64</v>
      </c>
      <c r="D109" s="87" t="s">
        <v>77</v>
      </c>
      <c r="E109" s="87"/>
      <c r="F109" s="87" t="s">
        <v>13</v>
      </c>
      <c r="G109" s="66">
        <v>3000</v>
      </c>
      <c r="H109" s="66">
        <f t="shared" si="1"/>
        <v>4500</v>
      </c>
      <c r="K109" s="21"/>
    </row>
    <row r="110" spans="1:11" ht="67.5" customHeight="1" x14ac:dyDescent="0.3">
      <c r="A110" s="26">
        <v>84</v>
      </c>
      <c r="B110" s="24" t="s">
        <v>8</v>
      </c>
      <c r="C110" s="23" t="s">
        <v>64</v>
      </c>
      <c r="D110" s="87" t="s">
        <v>78</v>
      </c>
      <c r="E110" s="87"/>
      <c r="F110" s="87" t="s">
        <v>13</v>
      </c>
      <c r="G110" s="66">
        <v>1500</v>
      </c>
      <c r="H110" s="66">
        <f t="shared" si="1"/>
        <v>2250</v>
      </c>
      <c r="K110" s="21"/>
    </row>
    <row r="111" spans="1:11" ht="81.599999999999994" customHeight="1" x14ac:dyDescent="0.3">
      <c r="A111" s="23">
        <v>85</v>
      </c>
      <c r="B111" s="24" t="s">
        <v>8</v>
      </c>
      <c r="C111" s="23" t="s">
        <v>64</v>
      </c>
      <c r="D111" s="87" t="s">
        <v>79</v>
      </c>
      <c r="E111" s="87"/>
      <c r="F111" s="87" t="s">
        <v>13</v>
      </c>
      <c r="G111" s="66">
        <v>1000</v>
      </c>
      <c r="H111" s="66">
        <f t="shared" si="1"/>
        <v>1500</v>
      </c>
      <c r="K111" s="21"/>
    </row>
    <row r="112" spans="1:11" ht="57.6" customHeight="1" x14ac:dyDescent="0.3">
      <c r="A112" s="26">
        <v>86</v>
      </c>
      <c r="B112" s="24" t="s">
        <v>8</v>
      </c>
      <c r="C112" s="23" t="s">
        <v>575</v>
      </c>
      <c r="D112" s="87" t="s">
        <v>81</v>
      </c>
      <c r="E112" s="87"/>
      <c r="F112" s="87" t="s">
        <v>13</v>
      </c>
      <c r="G112" s="66">
        <v>3000</v>
      </c>
      <c r="H112" s="66">
        <f t="shared" si="1"/>
        <v>4500</v>
      </c>
      <c r="K112" s="21"/>
    </row>
    <row r="113" spans="1:11" ht="61.5" customHeight="1" x14ac:dyDescent="0.3">
      <c r="A113" s="23">
        <v>87</v>
      </c>
      <c r="B113" s="24" t="s">
        <v>8</v>
      </c>
      <c r="C113" s="23" t="s">
        <v>575</v>
      </c>
      <c r="D113" s="87" t="s">
        <v>82</v>
      </c>
      <c r="E113" s="87"/>
      <c r="F113" s="87" t="s">
        <v>13</v>
      </c>
      <c r="G113" s="66">
        <v>2600</v>
      </c>
      <c r="H113" s="66">
        <f t="shared" si="1"/>
        <v>3900</v>
      </c>
      <c r="K113" s="21"/>
    </row>
    <row r="114" spans="1:11" ht="61.5" customHeight="1" x14ac:dyDescent="0.3">
      <c r="A114" s="26">
        <v>88</v>
      </c>
      <c r="B114" s="24" t="s">
        <v>8</v>
      </c>
      <c r="C114" s="23" t="s">
        <v>575</v>
      </c>
      <c r="D114" s="87" t="s">
        <v>83</v>
      </c>
      <c r="E114" s="87"/>
      <c r="F114" s="87" t="s">
        <v>13</v>
      </c>
      <c r="G114" s="66">
        <v>4100</v>
      </c>
      <c r="H114" s="66">
        <f t="shared" si="1"/>
        <v>6150</v>
      </c>
      <c r="K114" s="21"/>
    </row>
    <row r="115" spans="1:11" ht="61.5" customHeight="1" x14ac:dyDescent="0.3">
      <c r="A115" s="23">
        <v>89</v>
      </c>
      <c r="B115" s="24" t="s">
        <v>8</v>
      </c>
      <c r="C115" s="23" t="s">
        <v>575</v>
      </c>
      <c r="D115" s="87" t="s">
        <v>84</v>
      </c>
      <c r="E115" s="87"/>
      <c r="F115" s="87" t="s">
        <v>13</v>
      </c>
      <c r="G115" s="66">
        <v>1000</v>
      </c>
      <c r="H115" s="66">
        <f t="shared" si="1"/>
        <v>1500</v>
      </c>
      <c r="K115" s="21"/>
    </row>
    <row r="116" spans="1:11" ht="61.5" customHeight="1" x14ac:dyDescent="0.3">
      <c r="A116" s="26">
        <v>90</v>
      </c>
      <c r="B116" s="24" t="s">
        <v>8</v>
      </c>
      <c r="C116" s="23" t="s">
        <v>80</v>
      </c>
      <c r="D116" s="87" t="s">
        <v>576</v>
      </c>
      <c r="E116" s="87"/>
      <c r="F116" s="87" t="s">
        <v>13</v>
      </c>
      <c r="G116" s="66">
        <v>1800</v>
      </c>
      <c r="H116" s="66">
        <f t="shared" si="1"/>
        <v>2700</v>
      </c>
      <c r="K116" s="21"/>
    </row>
    <row r="117" spans="1:11" ht="61.5" customHeight="1" x14ac:dyDescent="0.3">
      <c r="A117" s="23">
        <v>91</v>
      </c>
      <c r="B117" s="24" t="s">
        <v>8</v>
      </c>
      <c r="C117" s="23" t="s">
        <v>80</v>
      </c>
      <c r="D117" s="87" t="s">
        <v>577</v>
      </c>
      <c r="E117" s="87"/>
      <c r="F117" s="87" t="s">
        <v>13</v>
      </c>
      <c r="G117" s="66">
        <v>2800</v>
      </c>
      <c r="H117" s="66">
        <f t="shared" si="1"/>
        <v>4200</v>
      </c>
      <c r="K117" s="21"/>
    </row>
    <row r="118" spans="1:11" ht="61.5" customHeight="1" x14ac:dyDescent="0.3">
      <c r="A118" s="26">
        <v>92</v>
      </c>
      <c r="B118" s="24" t="s">
        <v>8</v>
      </c>
      <c r="C118" s="23" t="s">
        <v>85</v>
      </c>
      <c r="D118" s="87" t="s">
        <v>86</v>
      </c>
      <c r="E118" s="87"/>
      <c r="F118" s="87" t="s">
        <v>87</v>
      </c>
      <c r="G118" s="66">
        <v>1500</v>
      </c>
      <c r="H118" s="66">
        <f t="shared" si="1"/>
        <v>2250</v>
      </c>
      <c r="K118" s="21"/>
    </row>
    <row r="119" spans="1:11" ht="61.5" customHeight="1" x14ac:dyDescent="0.3">
      <c r="A119" s="23">
        <v>93</v>
      </c>
      <c r="B119" s="24" t="s">
        <v>8</v>
      </c>
      <c r="C119" s="23" t="s">
        <v>85</v>
      </c>
      <c r="D119" s="87" t="s">
        <v>88</v>
      </c>
      <c r="E119" s="87"/>
      <c r="F119" s="87" t="s">
        <v>87</v>
      </c>
      <c r="G119" s="66">
        <v>1500</v>
      </c>
      <c r="H119" s="66">
        <f t="shared" si="1"/>
        <v>2250</v>
      </c>
      <c r="K119" s="21"/>
    </row>
    <row r="120" spans="1:11" ht="61.5" customHeight="1" x14ac:dyDescent="0.3">
      <c r="A120" s="26">
        <v>94</v>
      </c>
      <c r="B120" s="24" t="s">
        <v>8</v>
      </c>
      <c r="C120" s="23" t="s">
        <v>85</v>
      </c>
      <c r="D120" s="87" t="s">
        <v>89</v>
      </c>
      <c r="E120" s="87"/>
      <c r="F120" s="87" t="s">
        <v>87</v>
      </c>
      <c r="G120" s="66">
        <v>1800</v>
      </c>
      <c r="H120" s="66">
        <f t="shared" si="1"/>
        <v>2700</v>
      </c>
      <c r="K120" s="21"/>
    </row>
    <row r="121" spans="1:11" ht="61.5" customHeight="1" x14ac:dyDescent="0.3">
      <c r="A121" s="23">
        <v>95</v>
      </c>
      <c r="B121" s="24" t="s">
        <v>8</v>
      </c>
      <c r="C121" s="23" t="s">
        <v>85</v>
      </c>
      <c r="D121" s="87" t="s">
        <v>90</v>
      </c>
      <c r="E121" s="87"/>
      <c r="F121" s="87" t="s">
        <v>87</v>
      </c>
      <c r="G121" s="66">
        <v>1800</v>
      </c>
      <c r="H121" s="66">
        <f t="shared" si="1"/>
        <v>2700</v>
      </c>
      <c r="K121" s="21"/>
    </row>
    <row r="122" spans="1:11" ht="61.5" customHeight="1" x14ac:dyDescent="0.3">
      <c r="A122" s="26">
        <v>96</v>
      </c>
      <c r="B122" s="24" t="s">
        <v>8</v>
      </c>
      <c r="C122" s="23" t="s">
        <v>85</v>
      </c>
      <c r="D122" s="87" t="s">
        <v>91</v>
      </c>
      <c r="E122" s="87"/>
      <c r="F122" s="87" t="s">
        <v>87</v>
      </c>
      <c r="G122" s="66">
        <v>1100</v>
      </c>
      <c r="H122" s="66">
        <f t="shared" si="1"/>
        <v>1650</v>
      </c>
      <c r="K122" s="21"/>
    </row>
    <row r="123" spans="1:11" ht="61.5" customHeight="1" x14ac:dyDescent="0.3">
      <c r="A123" s="23">
        <v>97</v>
      </c>
      <c r="B123" s="24" t="s">
        <v>8</v>
      </c>
      <c r="C123" s="23" t="s">
        <v>85</v>
      </c>
      <c r="D123" s="87" t="s">
        <v>92</v>
      </c>
      <c r="E123" s="87"/>
      <c r="F123" s="87" t="s">
        <v>87</v>
      </c>
      <c r="G123" s="66">
        <v>1100</v>
      </c>
      <c r="H123" s="66">
        <f t="shared" si="1"/>
        <v>1650</v>
      </c>
      <c r="K123" s="21"/>
    </row>
    <row r="124" spans="1:11" ht="61.5" customHeight="1" x14ac:dyDescent="0.3">
      <c r="A124" s="26">
        <v>98</v>
      </c>
      <c r="B124" s="24" t="s">
        <v>8</v>
      </c>
      <c r="C124" s="23" t="s">
        <v>85</v>
      </c>
      <c r="D124" s="87" t="s">
        <v>93</v>
      </c>
      <c r="E124" s="87"/>
      <c r="F124" s="87" t="s">
        <v>87</v>
      </c>
      <c r="G124" s="66">
        <v>700</v>
      </c>
      <c r="H124" s="66">
        <f t="shared" si="1"/>
        <v>1050</v>
      </c>
      <c r="K124" s="21"/>
    </row>
    <row r="125" spans="1:11" ht="61.5" customHeight="1" x14ac:dyDescent="0.3">
      <c r="A125" s="23">
        <v>99</v>
      </c>
      <c r="B125" s="24" t="s">
        <v>8</v>
      </c>
      <c r="C125" s="23" t="s">
        <v>85</v>
      </c>
      <c r="D125" s="87" t="s">
        <v>94</v>
      </c>
      <c r="E125" s="87"/>
      <c r="F125" s="87" t="s">
        <v>87</v>
      </c>
      <c r="G125" s="66">
        <v>700</v>
      </c>
      <c r="H125" s="66">
        <f t="shared" si="1"/>
        <v>1050</v>
      </c>
      <c r="K125" s="21"/>
    </row>
    <row r="126" spans="1:11" ht="61.5" customHeight="1" x14ac:dyDescent="0.3">
      <c r="A126" s="26">
        <v>100</v>
      </c>
      <c r="B126" s="24" t="s">
        <v>8</v>
      </c>
      <c r="C126" s="23" t="s">
        <v>95</v>
      </c>
      <c r="D126" s="87" t="s">
        <v>578</v>
      </c>
      <c r="E126" s="87"/>
      <c r="F126" s="87" t="s">
        <v>13</v>
      </c>
      <c r="G126" s="66">
        <v>2100</v>
      </c>
      <c r="H126" s="66">
        <f t="shared" si="1"/>
        <v>3150</v>
      </c>
      <c r="K126" s="21"/>
    </row>
    <row r="127" spans="1:11" ht="61.5" customHeight="1" x14ac:dyDescent="0.3">
      <c r="A127" s="23">
        <v>101</v>
      </c>
      <c r="B127" s="24" t="s">
        <v>8</v>
      </c>
      <c r="C127" s="23" t="s">
        <v>95</v>
      </c>
      <c r="D127" s="87" t="s">
        <v>579</v>
      </c>
      <c r="E127" s="87"/>
      <c r="F127" s="87" t="s">
        <v>13</v>
      </c>
      <c r="G127" s="66">
        <v>3500</v>
      </c>
      <c r="H127" s="66">
        <f t="shared" si="1"/>
        <v>5250</v>
      </c>
      <c r="K127" s="21"/>
    </row>
    <row r="128" spans="1:11" ht="61.5" customHeight="1" x14ac:dyDescent="0.3">
      <c r="A128" s="26">
        <v>102</v>
      </c>
      <c r="B128" s="24" t="s">
        <v>8</v>
      </c>
      <c r="C128" s="23" t="s">
        <v>95</v>
      </c>
      <c r="D128" s="87" t="s">
        <v>580</v>
      </c>
      <c r="E128" s="87"/>
      <c r="F128" s="87" t="s">
        <v>13</v>
      </c>
      <c r="G128" s="66">
        <v>2500</v>
      </c>
      <c r="H128" s="66">
        <f t="shared" si="1"/>
        <v>3750</v>
      </c>
      <c r="K128" s="21"/>
    </row>
    <row r="129" spans="1:11" ht="61.5" customHeight="1" x14ac:dyDescent="0.3">
      <c r="A129" s="23">
        <v>103</v>
      </c>
      <c r="B129" s="24" t="s">
        <v>8</v>
      </c>
      <c r="C129" s="23" t="s">
        <v>95</v>
      </c>
      <c r="D129" s="87" t="s">
        <v>581</v>
      </c>
      <c r="E129" s="87"/>
      <c r="F129" s="87" t="s">
        <v>13</v>
      </c>
      <c r="G129" s="66">
        <v>2000</v>
      </c>
      <c r="H129" s="66">
        <f t="shared" si="1"/>
        <v>3000</v>
      </c>
      <c r="K129" s="21"/>
    </row>
    <row r="130" spans="1:11" ht="61.5" customHeight="1" x14ac:dyDescent="0.3">
      <c r="A130" s="26">
        <v>104</v>
      </c>
      <c r="B130" s="24" t="s">
        <v>8</v>
      </c>
      <c r="C130" s="23" t="s">
        <v>95</v>
      </c>
      <c r="D130" s="87" t="s">
        <v>96</v>
      </c>
      <c r="E130" s="87"/>
      <c r="F130" s="87" t="s">
        <v>13</v>
      </c>
      <c r="G130" s="66">
        <v>5100</v>
      </c>
      <c r="H130" s="66">
        <f t="shared" si="1"/>
        <v>7650</v>
      </c>
      <c r="K130" s="21"/>
    </row>
    <row r="131" spans="1:11" ht="61.5" customHeight="1" x14ac:dyDescent="0.3">
      <c r="A131" s="23">
        <v>105</v>
      </c>
      <c r="B131" s="24" t="s">
        <v>8</v>
      </c>
      <c r="C131" s="23" t="s">
        <v>95</v>
      </c>
      <c r="D131" s="87" t="s">
        <v>97</v>
      </c>
      <c r="E131" s="87"/>
      <c r="F131" s="87" t="s">
        <v>13</v>
      </c>
      <c r="G131" s="66">
        <v>8100</v>
      </c>
      <c r="H131" s="66">
        <f t="shared" si="1"/>
        <v>12150</v>
      </c>
      <c r="K131" s="21"/>
    </row>
    <row r="132" spans="1:11" ht="61.5" customHeight="1" x14ac:dyDescent="0.3">
      <c r="A132" s="26">
        <v>106</v>
      </c>
      <c r="B132" s="24" t="s">
        <v>8</v>
      </c>
      <c r="C132" s="23" t="s">
        <v>95</v>
      </c>
      <c r="D132" s="87" t="s">
        <v>98</v>
      </c>
      <c r="E132" s="87"/>
      <c r="F132" s="87" t="s">
        <v>13</v>
      </c>
      <c r="G132" s="66">
        <v>9200</v>
      </c>
      <c r="H132" s="66">
        <f t="shared" si="1"/>
        <v>13800</v>
      </c>
      <c r="K132" s="21"/>
    </row>
    <row r="133" spans="1:11" ht="75.599999999999994" customHeight="1" x14ac:dyDescent="0.3">
      <c r="A133" s="23">
        <v>107</v>
      </c>
      <c r="B133" s="24" t="s">
        <v>8</v>
      </c>
      <c r="C133" s="23" t="s">
        <v>95</v>
      </c>
      <c r="D133" s="87" t="s">
        <v>99</v>
      </c>
      <c r="E133" s="87"/>
      <c r="F133" s="87" t="s">
        <v>13</v>
      </c>
      <c r="G133" s="66">
        <v>2500</v>
      </c>
      <c r="H133" s="66">
        <f t="shared" si="1"/>
        <v>3750</v>
      </c>
      <c r="K133" s="21"/>
    </row>
    <row r="134" spans="1:11" ht="61.5" customHeight="1" x14ac:dyDescent="0.3">
      <c r="A134" s="26">
        <v>108</v>
      </c>
      <c r="B134" s="24" t="s">
        <v>8</v>
      </c>
      <c r="C134" s="23" t="s">
        <v>95</v>
      </c>
      <c r="D134" s="87" t="s">
        <v>100</v>
      </c>
      <c r="E134" s="87"/>
      <c r="F134" s="87" t="s">
        <v>13</v>
      </c>
      <c r="G134" s="66">
        <v>4000</v>
      </c>
      <c r="H134" s="66">
        <f t="shared" si="1"/>
        <v>6000</v>
      </c>
      <c r="K134" s="21"/>
    </row>
    <row r="135" spans="1:11" ht="61.5" customHeight="1" x14ac:dyDescent="0.3">
      <c r="A135" s="23">
        <v>109</v>
      </c>
      <c r="B135" s="24" t="s">
        <v>8</v>
      </c>
      <c r="C135" s="23" t="s">
        <v>95</v>
      </c>
      <c r="D135" s="87" t="s">
        <v>101</v>
      </c>
      <c r="E135" s="87"/>
      <c r="F135" s="87" t="s">
        <v>13</v>
      </c>
      <c r="G135" s="66">
        <v>3500</v>
      </c>
      <c r="H135" s="66">
        <f t="shared" si="1"/>
        <v>5250</v>
      </c>
      <c r="K135" s="21"/>
    </row>
    <row r="136" spans="1:11" ht="61.5" customHeight="1" x14ac:dyDescent="0.3">
      <c r="A136" s="26">
        <v>110</v>
      </c>
      <c r="B136" s="24" t="s">
        <v>8</v>
      </c>
      <c r="C136" s="23" t="s">
        <v>582</v>
      </c>
      <c r="D136" s="87" t="s">
        <v>583</v>
      </c>
      <c r="E136" s="87"/>
      <c r="F136" s="87" t="s">
        <v>13</v>
      </c>
      <c r="G136" s="66">
        <v>800</v>
      </c>
      <c r="H136" s="66">
        <f t="shared" si="1"/>
        <v>1200</v>
      </c>
      <c r="K136" s="21"/>
    </row>
    <row r="137" spans="1:11" ht="61.5" customHeight="1" x14ac:dyDescent="0.3">
      <c r="A137" s="23">
        <v>111</v>
      </c>
      <c r="B137" s="24" t="s">
        <v>8</v>
      </c>
      <c r="C137" s="23" t="s">
        <v>582</v>
      </c>
      <c r="D137" s="87" t="s">
        <v>584</v>
      </c>
      <c r="E137" s="87"/>
      <c r="F137" s="87" t="s">
        <v>13</v>
      </c>
      <c r="G137" s="66">
        <v>800</v>
      </c>
      <c r="H137" s="66">
        <f t="shared" si="1"/>
        <v>1200</v>
      </c>
      <c r="K137" s="21"/>
    </row>
    <row r="138" spans="1:11" ht="61.5" customHeight="1" x14ac:dyDescent="0.3">
      <c r="A138" s="26">
        <v>112</v>
      </c>
      <c r="B138" s="24" t="s">
        <v>8</v>
      </c>
      <c r="C138" s="23" t="s">
        <v>582</v>
      </c>
      <c r="D138" s="87" t="s">
        <v>585</v>
      </c>
      <c r="E138" s="87" t="s">
        <v>102</v>
      </c>
      <c r="F138" s="87" t="s">
        <v>13</v>
      </c>
      <c r="G138" s="66">
        <v>1100</v>
      </c>
      <c r="H138" s="66">
        <f t="shared" si="1"/>
        <v>1650</v>
      </c>
      <c r="K138" s="21"/>
    </row>
    <row r="139" spans="1:11" ht="61.5" customHeight="1" x14ac:dyDescent="0.3">
      <c r="A139" s="23">
        <v>113</v>
      </c>
      <c r="B139" s="24" t="s">
        <v>8</v>
      </c>
      <c r="C139" s="23" t="s">
        <v>582</v>
      </c>
      <c r="D139" s="87" t="s">
        <v>586</v>
      </c>
      <c r="E139" s="87"/>
      <c r="F139" s="87" t="s">
        <v>13</v>
      </c>
      <c r="G139" s="66">
        <v>550</v>
      </c>
      <c r="H139" s="66">
        <f t="shared" si="1"/>
        <v>825</v>
      </c>
      <c r="K139" s="21"/>
    </row>
    <row r="140" spans="1:11" ht="61.5" customHeight="1" x14ac:dyDescent="0.3">
      <c r="A140" s="26">
        <v>114</v>
      </c>
      <c r="B140" s="24" t="s">
        <v>8</v>
      </c>
      <c r="C140" s="23" t="s">
        <v>582</v>
      </c>
      <c r="D140" s="87" t="s">
        <v>103</v>
      </c>
      <c r="E140" s="87"/>
      <c r="F140" s="87" t="s">
        <v>13</v>
      </c>
      <c r="G140" s="66">
        <v>2000</v>
      </c>
      <c r="H140" s="66">
        <f t="shared" si="1"/>
        <v>3000</v>
      </c>
      <c r="K140" s="21"/>
    </row>
    <row r="141" spans="1:11" ht="61.5" customHeight="1" x14ac:dyDescent="0.3">
      <c r="A141" s="23">
        <v>115</v>
      </c>
      <c r="B141" s="24" t="s">
        <v>8</v>
      </c>
      <c r="C141" s="23" t="s">
        <v>582</v>
      </c>
      <c r="D141" s="87" t="s">
        <v>104</v>
      </c>
      <c r="E141" s="87" t="s">
        <v>105</v>
      </c>
      <c r="F141" s="87" t="s">
        <v>13</v>
      </c>
      <c r="G141" s="66">
        <v>1000</v>
      </c>
      <c r="H141" s="66">
        <f t="shared" si="1"/>
        <v>1500</v>
      </c>
      <c r="K141" s="21"/>
    </row>
    <row r="142" spans="1:11" ht="61.5" customHeight="1" x14ac:dyDescent="0.3">
      <c r="A142" s="26">
        <v>116</v>
      </c>
      <c r="B142" s="24" t="s">
        <v>8</v>
      </c>
      <c r="C142" s="23" t="s">
        <v>582</v>
      </c>
      <c r="D142" s="87" t="s">
        <v>106</v>
      </c>
      <c r="E142" s="87"/>
      <c r="F142" s="87" t="s">
        <v>13</v>
      </c>
      <c r="G142" s="66">
        <v>3000</v>
      </c>
      <c r="H142" s="66">
        <f t="shared" si="1"/>
        <v>4500</v>
      </c>
      <c r="K142" s="21"/>
    </row>
    <row r="143" spans="1:11" ht="61.5" customHeight="1" x14ac:dyDescent="0.3">
      <c r="A143" s="23">
        <v>117</v>
      </c>
      <c r="B143" s="24" t="s">
        <v>8</v>
      </c>
      <c r="C143" s="23" t="s">
        <v>582</v>
      </c>
      <c r="D143" s="87" t="s">
        <v>107</v>
      </c>
      <c r="E143" s="87"/>
      <c r="F143" s="87" t="s">
        <v>13</v>
      </c>
      <c r="G143" s="66">
        <v>900</v>
      </c>
      <c r="H143" s="66">
        <f t="shared" si="1"/>
        <v>1350</v>
      </c>
      <c r="K143" s="21"/>
    </row>
    <row r="144" spans="1:11" ht="61.5" customHeight="1" x14ac:dyDescent="0.3">
      <c r="A144" s="26">
        <v>118</v>
      </c>
      <c r="B144" s="24" t="s">
        <v>8</v>
      </c>
      <c r="C144" s="23" t="s">
        <v>582</v>
      </c>
      <c r="D144" s="87" t="s">
        <v>108</v>
      </c>
      <c r="E144" s="87"/>
      <c r="F144" s="87" t="s">
        <v>13</v>
      </c>
      <c r="G144" s="66">
        <v>650</v>
      </c>
      <c r="H144" s="66">
        <f t="shared" si="1"/>
        <v>975</v>
      </c>
      <c r="K144" s="21"/>
    </row>
    <row r="145" spans="1:11" ht="61.5" customHeight="1" x14ac:dyDescent="0.3">
      <c r="A145" s="23">
        <v>119</v>
      </c>
      <c r="B145" s="24" t="s">
        <v>8</v>
      </c>
      <c r="C145" s="23" t="s">
        <v>582</v>
      </c>
      <c r="D145" s="87" t="s">
        <v>109</v>
      </c>
      <c r="E145" s="87"/>
      <c r="F145" s="87" t="s">
        <v>13</v>
      </c>
      <c r="G145" s="66">
        <v>3100</v>
      </c>
      <c r="H145" s="66">
        <f t="shared" si="1"/>
        <v>4650</v>
      </c>
      <c r="K145" s="21"/>
    </row>
    <row r="146" spans="1:11" ht="61.5" customHeight="1" x14ac:dyDescent="0.3">
      <c r="A146" s="26">
        <v>120</v>
      </c>
      <c r="B146" s="24" t="s">
        <v>8</v>
      </c>
      <c r="C146" s="23" t="s">
        <v>582</v>
      </c>
      <c r="D146" s="87" t="s">
        <v>110</v>
      </c>
      <c r="E146" s="87"/>
      <c r="F146" s="87" t="s">
        <v>13</v>
      </c>
      <c r="G146" s="66">
        <v>1500</v>
      </c>
      <c r="H146" s="66">
        <f t="shared" si="1"/>
        <v>2250</v>
      </c>
      <c r="K146" s="21"/>
    </row>
    <row r="147" spans="1:11" ht="61.5" customHeight="1" x14ac:dyDescent="0.3">
      <c r="A147" s="23">
        <v>121</v>
      </c>
      <c r="B147" s="24" t="s">
        <v>8</v>
      </c>
      <c r="C147" s="23" t="s">
        <v>582</v>
      </c>
      <c r="D147" s="87" t="s">
        <v>111</v>
      </c>
      <c r="E147" s="87"/>
      <c r="F147" s="87" t="s">
        <v>13</v>
      </c>
      <c r="G147" s="66">
        <v>600</v>
      </c>
      <c r="H147" s="66">
        <f t="shared" si="1"/>
        <v>900</v>
      </c>
      <c r="K147" s="21"/>
    </row>
    <row r="148" spans="1:11" ht="61.5" customHeight="1" x14ac:dyDescent="0.3">
      <c r="A148" s="26">
        <v>122</v>
      </c>
      <c r="B148" s="24" t="s">
        <v>8</v>
      </c>
      <c r="C148" s="23" t="s">
        <v>582</v>
      </c>
      <c r="D148" s="87" t="s">
        <v>112</v>
      </c>
      <c r="E148" s="87"/>
      <c r="F148" s="87" t="s">
        <v>13</v>
      </c>
      <c r="G148" s="66">
        <v>600</v>
      </c>
      <c r="H148" s="66">
        <f t="shared" si="1"/>
        <v>900</v>
      </c>
      <c r="K148" s="21"/>
    </row>
    <row r="149" spans="1:11" ht="136.80000000000001" x14ac:dyDescent="0.3">
      <c r="A149" s="23">
        <v>123</v>
      </c>
      <c r="B149" s="24" t="s">
        <v>8</v>
      </c>
      <c r="C149" s="23" t="s">
        <v>582</v>
      </c>
      <c r="D149" s="87" t="s">
        <v>113</v>
      </c>
      <c r="E149" s="87" t="s">
        <v>708</v>
      </c>
      <c r="F149" s="87" t="s">
        <v>13</v>
      </c>
      <c r="G149" s="66">
        <v>8200</v>
      </c>
      <c r="H149" s="66">
        <f t="shared" si="1"/>
        <v>12300</v>
      </c>
      <c r="K149" s="21"/>
    </row>
    <row r="150" spans="1:11" ht="136.80000000000001" x14ac:dyDescent="0.3">
      <c r="A150" s="26">
        <v>124</v>
      </c>
      <c r="B150" s="24" t="s">
        <v>8</v>
      </c>
      <c r="C150" s="23" t="s">
        <v>582</v>
      </c>
      <c r="D150" s="87" t="s">
        <v>114</v>
      </c>
      <c r="E150" s="87" t="s">
        <v>708</v>
      </c>
      <c r="F150" s="87" t="s">
        <v>13</v>
      </c>
      <c r="G150" s="66">
        <v>11200</v>
      </c>
      <c r="H150" s="66">
        <f t="shared" si="1"/>
        <v>16800</v>
      </c>
      <c r="K150" s="21"/>
    </row>
    <row r="151" spans="1:11" ht="136.80000000000001" x14ac:dyDescent="0.3">
      <c r="A151" s="23">
        <v>125</v>
      </c>
      <c r="B151" s="24" t="s">
        <v>8</v>
      </c>
      <c r="C151" s="23" t="s">
        <v>582</v>
      </c>
      <c r="D151" s="87" t="s">
        <v>115</v>
      </c>
      <c r="E151" s="87" t="s">
        <v>708</v>
      </c>
      <c r="F151" s="87" t="s">
        <v>13</v>
      </c>
      <c r="G151" s="66">
        <v>15300</v>
      </c>
      <c r="H151" s="66">
        <f t="shared" si="1"/>
        <v>22950</v>
      </c>
      <c r="K151" s="21"/>
    </row>
    <row r="152" spans="1:11" ht="99.15" customHeight="1" x14ac:dyDescent="0.3">
      <c r="A152" s="26">
        <v>126</v>
      </c>
      <c r="B152" s="24" t="s">
        <v>8</v>
      </c>
      <c r="C152" s="23" t="s">
        <v>582</v>
      </c>
      <c r="D152" s="87" t="s">
        <v>116</v>
      </c>
      <c r="E152" s="87" t="s">
        <v>587</v>
      </c>
      <c r="F152" s="87" t="s">
        <v>13</v>
      </c>
      <c r="G152" s="66">
        <v>7000</v>
      </c>
      <c r="H152" s="66">
        <f t="shared" si="1"/>
        <v>10500</v>
      </c>
      <c r="K152" s="21"/>
    </row>
    <row r="153" spans="1:11" ht="99.15" customHeight="1" x14ac:dyDescent="0.3">
      <c r="A153" s="23">
        <v>127</v>
      </c>
      <c r="B153" s="24" t="s">
        <v>8</v>
      </c>
      <c r="C153" s="23" t="s">
        <v>582</v>
      </c>
      <c r="D153" s="87" t="s">
        <v>117</v>
      </c>
      <c r="E153" s="87"/>
      <c r="F153" s="87" t="s">
        <v>13</v>
      </c>
      <c r="G153" s="66">
        <v>5600</v>
      </c>
      <c r="H153" s="66">
        <f t="shared" si="1"/>
        <v>8400</v>
      </c>
      <c r="K153" s="21"/>
    </row>
    <row r="154" spans="1:11" ht="99.15" customHeight="1" x14ac:dyDescent="0.3">
      <c r="A154" s="26">
        <v>128</v>
      </c>
      <c r="B154" s="24" t="s">
        <v>8</v>
      </c>
      <c r="C154" s="23" t="s">
        <v>582</v>
      </c>
      <c r="D154" s="87" t="s">
        <v>588</v>
      </c>
      <c r="E154" s="87"/>
      <c r="F154" s="87" t="s">
        <v>13</v>
      </c>
      <c r="G154" s="66">
        <v>4000</v>
      </c>
      <c r="H154" s="66">
        <f t="shared" si="1"/>
        <v>6000</v>
      </c>
      <c r="K154" s="21"/>
    </row>
    <row r="155" spans="1:11" ht="99.15" customHeight="1" x14ac:dyDescent="0.3">
      <c r="A155" s="23">
        <v>129</v>
      </c>
      <c r="B155" s="24" t="s">
        <v>8</v>
      </c>
      <c r="C155" s="23" t="s">
        <v>582</v>
      </c>
      <c r="D155" s="87" t="s">
        <v>118</v>
      </c>
      <c r="E155" s="87"/>
      <c r="F155" s="87" t="s">
        <v>13</v>
      </c>
      <c r="G155" s="66">
        <v>3000</v>
      </c>
      <c r="H155" s="66">
        <f t="shared" si="1"/>
        <v>4500</v>
      </c>
      <c r="K155" s="21"/>
    </row>
    <row r="156" spans="1:11" ht="99.15" customHeight="1" x14ac:dyDescent="0.3">
      <c r="A156" s="26">
        <v>130</v>
      </c>
      <c r="B156" s="24" t="s">
        <v>8</v>
      </c>
      <c r="C156" s="23" t="s">
        <v>582</v>
      </c>
      <c r="D156" s="87" t="s">
        <v>119</v>
      </c>
      <c r="E156" s="87" t="s">
        <v>23</v>
      </c>
      <c r="F156" s="87" t="s">
        <v>13</v>
      </c>
      <c r="G156" s="66">
        <v>3000</v>
      </c>
      <c r="H156" s="66">
        <f t="shared" si="1"/>
        <v>4500</v>
      </c>
      <c r="K156" s="21"/>
    </row>
    <row r="157" spans="1:11" ht="99.15" customHeight="1" x14ac:dyDescent="0.3">
      <c r="A157" s="23">
        <v>131</v>
      </c>
      <c r="B157" s="24" t="s">
        <v>8</v>
      </c>
      <c r="C157" s="23" t="s">
        <v>582</v>
      </c>
      <c r="D157" s="87" t="s">
        <v>120</v>
      </c>
      <c r="E157" s="87"/>
      <c r="F157" s="87" t="s">
        <v>121</v>
      </c>
      <c r="G157" s="66">
        <v>1500</v>
      </c>
      <c r="H157" s="66">
        <f t="shared" si="1"/>
        <v>2250</v>
      </c>
      <c r="K157" s="21"/>
    </row>
    <row r="158" spans="1:11" ht="99.15" customHeight="1" x14ac:dyDescent="0.3">
      <c r="A158" s="26">
        <v>132</v>
      </c>
      <c r="B158" s="24" t="s">
        <v>8</v>
      </c>
      <c r="C158" s="23" t="s">
        <v>582</v>
      </c>
      <c r="D158" s="87" t="s">
        <v>122</v>
      </c>
      <c r="E158" s="87"/>
      <c r="F158" s="87" t="s">
        <v>13</v>
      </c>
      <c r="G158" s="66">
        <v>1500</v>
      </c>
      <c r="H158" s="66">
        <f t="shared" si="1"/>
        <v>2250</v>
      </c>
      <c r="K158" s="21"/>
    </row>
    <row r="159" spans="1:11" ht="99.15" customHeight="1" x14ac:dyDescent="0.3">
      <c r="A159" s="23">
        <v>133</v>
      </c>
      <c r="B159" s="24" t="s">
        <v>8</v>
      </c>
      <c r="C159" s="23" t="s">
        <v>582</v>
      </c>
      <c r="D159" s="87" t="s">
        <v>123</v>
      </c>
      <c r="E159" s="87"/>
      <c r="F159" s="87" t="s">
        <v>121</v>
      </c>
      <c r="G159" s="66">
        <v>1200</v>
      </c>
      <c r="H159" s="66">
        <f t="shared" ref="H159:H222" si="2">G159*1.5</f>
        <v>1800</v>
      </c>
      <c r="K159" s="21"/>
    </row>
    <row r="160" spans="1:11" ht="99.15" customHeight="1" x14ac:dyDescent="0.3">
      <c r="A160" s="26">
        <v>134</v>
      </c>
      <c r="B160" s="24" t="s">
        <v>8</v>
      </c>
      <c r="C160" s="23" t="s">
        <v>124</v>
      </c>
      <c r="D160" s="87" t="s">
        <v>125</v>
      </c>
      <c r="E160" s="87"/>
      <c r="F160" s="87" t="s">
        <v>126</v>
      </c>
      <c r="G160" s="66">
        <v>800</v>
      </c>
      <c r="H160" s="66">
        <f t="shared" si="2"/>
        <v>1200</v>
      </c>
      <c r="K160" s="21"/>
    </row>
    <row r="161" spans="1:11" ht="99.15" customHeight="1" x14ac:dyDescent="0.3">
      <c r="A161" s="23">
        <v>135</v>
      </c>
      <c r="B161" s="24" t="s">
        <v>8</v>
      </c>
      <c r="C161" s="23" t="s">
        <v>127</v>
      </c>
      <c r="D161" s="87" t="s">
        <v>128</v>
      </c>
      <c r="E161" s="87" t="s">
        <v>589</v>
      </c>
      <c r="F161" s="87" t="s">
        <v>13</v>
      </c>
      <c r="G161" s="66">
        <v>8500</v>
      </c>
      <c r="H161" s="66">
        <f t="shared" si="2"/>
        <v>12750</v>
      </c>
      <c r="K161" s="21"/>
    </row>
    <row r="162" spans="1:11" ht="99.15" customHeight="1" x14ac:dyDescent="0.3">
      <c r="A162" s="26">
        <v>136</v>
      </c>
      <c r="B162" s="24" t="s">
        <v>8</v>
      </c>
      <c r="C162" s="23" t="s">
        <v>127</v>
      </c>
      <c r="D162" s="87" t="s">
        <v>129</v>
      </c>
      <c r="E162" s="87" t="s">
        <v>589</v>
      </c>
      <c r="F162" s="87" t="s">
        <v>13</v>
      </c>
      <c r="G162" s="66">
        <v>9500</v>
      </c>
      <c r="H162" s="66">
        <f t="shared" si="2"/>
        <v>14250</v>
      </c>
      <c r="K162" s="21"/>
    </row>
    <row r="163" spans="1:11" ht="99.15" customHeight="1" x14ac:dyDescent="0.3">
      <c r="A163" s="23">
        <v>137</v>
      </c>
      <c r="B163" s="24" t="s">
        <v>8</v>
      </c>
      <c r="C163" s="23" t="s">
        <v>127</v>
      </c>
      <c r="D163" s="87" t="s">
        <v>130</v>
      </c>
      <c r="E163" s="87" t="s">
        <v>131</v>
      </c>
      <c r="F163" s="87" t="s">
        <v>126</v>
      </c>
      <c r="G163" s="66">
        <v>15000</v>
      </c>
      <c r="H163" s="66">
        <f t="shared" si="2"/>
        <v>22500</v>
      </c>
      <c r="K163" s="21"/>
    </row>
    <row r="164" spans="1:11" ht="99.15" customHeight="1" x14ac:dyDescent="0.3">
      <c r="A164" s="26">
        <v>138</v>
      </c>
      <c r="B164" s="24" t="s">
        <v>8</v>
      </c>
      <c r="C164" s="23" t="s">
        <v>127</v>
      </c>
      <c r="D164" s="87" t="s">
        <v>590</v>
      </c>
      <c r="E164" s="87"/>
      <c r="F164" s="87" t="s">
        <v>13</v>
      </c>
      <c r="G164" s="66">
        <v>5100</v>
      </c>
      <c r="H164" s="66">
        <f t="shared" si="2"/>
        <v>7650</v>
      </c>
      <c r="K164" s="21"/>
    </row>
    <row r="165" spans="1:11" ht="99.15" customHeight="1" x14ac:dyDescent="0.3">
      <c r="A165" s="23">
        <v>139</v>
      </c>
      <c r="B165" s="24" t="s">
        <v>8</v>
      </c>
      <c r="C165" s="23" t="s">
        <v>127</v>
      </c>
      <c r="D165" s="87" t="s">
        <v>591</v>
      </c>
      <c r="E165" s="87"/>
      <c r="F165" s="87" t="s">
        <v>13</v>
      </c>
      <c r="G165" s="66">
        <v>2500</v>
      </c>
      <c r="H165" s="66">
        <f t="shared" si="2"/>
        <v>3750</v>
      </c>
      <c r="K165" s="21"/>
    </row>
    <row r="166" spans="1:11" ht="136.80000000000001" x14ac:dyDescent="0.3">
      <c r="A166" s="26">
        <v>140</v>
      </c>
      <c r="B166" s="24" t="s">
        <v>8</v>
      </c>
      <c r="C166" s="23" t="s">
        <v>127</v>
      </c>
      <c r="D166" s="87" t="s">
        <v>592</v>
      </c>
      <c r="E166" s="87"/>
      <c r="F166" s="87" t="s">
        <v>13</v>
      </c>
      <c r="G166" s="66">
        <v>2000</v>
      </c>
      <c r="H166" s="66">
        <f t="shared" si="2"/>
        <v>3000</v>
      </c>
      <c r="K166" s="21"/>
    </row>
    <row r="167" spans="1:11" ht="99.15" customHeight="1" x14ac:dyDescent="0.3">
      <c r="A167" s="23">
        <v>141</v>
      </c>
      <c r="B167" s="24" t="s">
        <v>8</v>
      </c>
      <c r="C167" s="23" t="s">
        <v>132</v>
      </c>
      <c r="D167" s="87" t="s">
        <v>133</v>
      </c>
      <c r="E167" s="87" t="s">
        <v>593</v>
      </c>
      <c r="F167" s="87" t="s">
        <v>13</v>
      </c>
      <c r="G167" s="66">
        <v>10000</v>
      </c>
      <c r="H167" s="66">
        <f t="shared" si="2"/>
        <v>15000</v>
      </c>
      <c r="K167" s="21"/>
    </row>
    <row r="168" spans="1:11" ht="99.15" customHeight="1" x14ac:dyDescent="0.3">
      <c r="A168" s="26">
        <v>142</v>
      </c>
      <c r="B168" s="24" t="s">
        <v>8</v>
      </c>
      <c r="C168" s="23" t="s">
        <v>132</v>
      </c>
      <c r="D168" s="87" t="s">
        <v>134</v>
      </c>
      <c r="E168" s="87"/>
      <c r="F168" s="87" t="s">
        <v>13</v>
      </c>
      <c r="G168" s="66">
        <v>2000</v>
      </c>
      <c r="H168" s="66">
        <f t="shared" si="2"/>
        <v>3000</v>
      </c>
      <c r="K168" s="21"/>
    </row>
    <row r="169" spans="1:11" ht="136.80000000000001" x14ac:dyDescent="0.3">
      <c r="A169" s="23">
        <v>143</v>
      </c>
      <c r="B169" s="24" t="s">
        <v>8</v>
      </c>
      <c r="C169" s="23" t="s">
        <v>594</v>
      </c>
      <c r="D169" s="87" t="s">
        <v>135</v>
      </c>
      <c r="E169" s="87"/>
      <c r="F169" s="87" t="s">
        <v>136</v>
      </c>
      <c r="G169" s="66">
        <v>3100</v>
      </c>
      <c r="H169" s="66">
        <f t="shared" si="2"/>
        <v>4650</v>
      </c>
      <c r="K169" s="21"/>
    </row>
    <row r="170" spans="1:11" ht="205.2" x14ac:dyDescent="0.3">
      <c r="A170" s="26">
        <v>144</v>
      </c>
      <c r="B170" s="24" t="s">
        <v>8</v>
      </c>
      <c r="C170" s="23" t="s">
        <v>594</v>
      </c>
      <c r="D170" s="87" t="s">
        <v>137</v>
      </c>
      <c r="E170" s="87" t="s">
        <v>595</v>
      </c>
      <c r="F170" s="87" t="s">
        <v>136</v>
      </c>
      <c r="G170" s="66">
        <v>5500</v>
      </c>
      <c r="H170" s="66">
        <f t="shared" si="2"/>
        <v>8250</v>
      </c>
      <c r="K170" s="21"/>
    </row>
    <row r="171" spans="1:11" ht="91.2" x14ac:dyDescent="0.3">
      <c r="A171" s="23">
        <v>145</v>
      </c>
      <c r="B171" s="24" t="s">
        <v>8</v>
      </c>
      <c r="C171" s="23" t="s">
        <v>594</v>
      </c>
      <c r="D171" s="87" t="s">
        <v>138</v>
      </c>
      <c r="E171" s="87"/>
      <c r="F171" s="87" t="s">
        <v>136</v>
      </c>
      <c r="G171" s="66">
        <v>1000</v>
      </c>
      <c r="H171" s="66">
        <f t="shared" si="2"/>
        <v>1500</v>
      </c>
      <c r="K171" s="21"/>
    </row>
    <row r="172" spans="1:11" ht="91.2" x14ac:dyDescent="0.3">
      <c r="A172" s="26">
        <v>146</v>
      </c>
      <c r="B172" s="24" t="s">
        <v>8</v>
      </c>
      <c r="C172" s="23" t="s">
        <v>594</v>
      </c>
      <c r="D172" s="87" t="s">
        <v>139</v>
      </c>
      <c r="E172" s="87" t="s">
        <v>140</v>
      </c>
      <c r="F172" s="87" t="s">
        <v>13</v>
      </c>
      <c r="G172" s="66">
        <v>4000</v>
      </c>
      <c r="H172" s="66">
        <f t="shared" si="2"/>
        <v>6000</v>
      </c>
      <c r="K172" s="21"/>
    </row>
    <row r="173" spans="1:11" ht="99.15" customHeight="1" x14ac:dyDescent="0.3">
      <c r="A173" s="23">
        <v>147</v>
      </c>
      <c r="B173" s="24" t="s">
        <v>8</v>
      </c>
      <c r="C173" s="23" t="s">
        <v>64</v>
      </c>
      <c r="D173" s="87" t="s">
        <v>596</v>
      </c>
      <c r="E173" s="87"/>
      <c r="F173" s="87" t="s">
        <v>13</v>
      </c>
      <c r="G173" s="66">
        <v>2100</v>
      </c>
      <c r="H173" s="66">
        <f t="shared" si="2"/>
        <v>3150</v>
      </c>
      <c r="K173" s="21"/>
    </row>
    <row r="174" spans="1:11" ht="99.15" customHeight="1" x14ac:dyDescent="0.3">
      <c r="A174" s="26">
        <v>148</v>
      </c>
      <c r="B174" s="24" t="s">
        <v>8</v>
      </c>
      <c r="C174" s="23" t="s">
        <v>64</v>
      </c>
      <c r="D174" s="87" t="s">
        <v>597</v>
      </c>
      <c r="E174" s="87"/>
      <c r="F174" s="87" t="s">
        <v>13</v>
      </c>
      <c r="G174" s="66">
        <v>1800</v>
      </c>
      <c r="H174" s="66">
        <f t="shared" si="2"/>
        <v>2700</v>
      </c>
      <c r="K174" s="21"/>
    </row>
    <row r="175" spans="1:11" ht="99.15" customHeight="1" x14ac:dyDescent="0.3">
      <c r="A175" s="23">
        <v>149</v>
      </c>
      <c r="B175" s="24" t="s">
        <v>8</v>
      </c>
      <c r="C175" s="23" t="s">
        <v>64</v>
      </c>
      <c r="D175" s="87" t="s">
        <v>598</v>
      </c>
      <c r="E175" s="87"/>
      <c r="F175" s="87" t="s">
        <v>13</v>
      </c>
      <c r="G175" s="66">
        <v>1200</v>
      </c>
      <c r="H175" s="66">
        <f t="shared" si="2"/>
        <v>1800</v>
      </c>
      <c r="K175" s="21"/>
    </row>
    <row r="176" spans="1:11" ht="99.15" customHeight="1" x14ac:dyDescent="0.3">
      <c r="A176" s="26">
        <v>150</v>
      </c>
      <c r="B176" s="24" t="s">
        <v>8</v>
      </c>
      <c r="C176" s="23" t="s">
        <v>141</v>
      </c>
      <c r="D176" s="87" t="s">
        <v>142</v>
      </c>
      <c r="E176" s="87" t="s">
        <v>143</v>
      </c>
      <c r="F176" s="87" t="s">
        <v>34</v>
      </c>
      <c r="G176" s="66">
        <v>2000</v>
      </c>
      <c r="H176" s="66">
        <f t="shared" si="2"/>
        <v>3000</v>
      </c>
      <c r="K176" s="21"/>
    </row>
    <row r="177" spans="1:11" ht="99.15" customHeight="1" x14ac:dyDescent="0.3">
      <c r="A177" s="23">
        <v>151</v>
      </c>
      <c r="B177" s="24" t="s">
        <v>8</v>
      </c>
      <c r="C177" s="23" t="s">
        <v>141</v>
      </c>
      <c r="D177" s="87" t="s">
        <v>599</v>
      </c>
      <c r="E177" s="87"/>
      <c r="F177" s="87" t="s">
        <v>34</v>
      </c>
      <c r="G177" s="66">
        <v>2300</v>
      </c>
      <c r="H177" s="66">
        <f t="shared" si="2"/>
        <v>3450</v>
      </c>
      <c r="K177" s="21"/>
    </row>
    <row r="178" spans="1:11" ht="99.15" customHeight="1" x14ac:dyDescent="0.3">
      <c r="A178" s="26">
        <v>152</v>
      </c>
      <c r="B178" s="24" t="s">
        <v>8</v>
      </c>
      <c r="C178" s="23" t="s">
        <v>141</v>
      </c>
      <c r="D178" s="87" t="s">
        <v>144</v>
      </c>
      <c r="E178" s="87"/>
      <c r="F178" s="87" t="s">
        <v>34</v>
      </c>
      <c r="G178" s="66">
        <v>1500</v>
      </c>
      <c r="H178" s="66">
        <f t="shared" si="2"/>
        <v>2250</v>
      </c>
      <c r="K178" s="21"/>
    </row>
    <row r="179" spans="1:11" ht="99.15" customHeight="1" x14ac:dyDescent="0.3">
      <c r="A179" s="23">
        <v>153</v>
      </c>
      <c r="B179" s="24" t="s">
        <v>8</v>
      </c>
      <c r="C179" s="23" t="s">
        <v>141</v>
      </c>
      <c r="D179" s="87" t="s">
        <v>145</v>
      </c>
      <c r="E179" s="87"/>
      <c r="F179" s="87" t="s">
        <v>34</v>
      </c>
      <c r="G179" s="66">
        <v>4500</v>
      </c>
      <c r="H179" s="66">
        <f t="shared" si="2"/>
        <v>6750</v>
      </c>
      <c r="K179" s="21"/>
    </row>
    <row r="180" spans="1:11" ht="99.15" customHeight="1" x14ac:dyDescent="0.3">
      <c r="A180" s="26">
        <v>154</v>
      </c>
      <c r="B180" s="24" t="s">
        <v>8</v>
      </c>
      <c r="C180" s="23" t="s">
        <v>146</v>
      </c>
      <c r="D180" s="87" t="s">
        <v>600</v>
      </c>
      <c r="E180" s="87" t="s">
        <v>601</v>
      </c>
      <c r="F180" s="87" t="s">
        <v>13</v>
      </c>
      <c r="G180" s="66">
        <v>1800</v>
      </c>
      <c r="H180" s="66">
        <f t="shared" si="2"/>
        <v>2700</v>
      </c>
      <c r="K180" s="21"/>
    </row>
    <row r="181" spans="1:11" ht="114" x14ac:dyDescent="0.3">
      <c r="A181" s="23">
        <v>155</v>
      </c>
      <c r="B181" s="24" t="s">
        <v>8</v>
      </c>
      <c r="C181" s="23" t="s">
        <v>146</v>
      </c>
      <c r="D181" s="87" t="s">
        <v>602</v>
      </c>
      <c r="E181" s="87" t="s">
        <v>603</v>
      </c>
      <c r="F181" s="87" t="s">
        <v>13</v>
      </c>
      <c r="G181" s="66">
        <v>1500</v>
      </c>
      <c r="H181" s="66">
        <f t="shared" si="2"/>
        <v>2250</v>
      </c>
      <c r="K181" s="21"/>
    </row>
    <row r="182" spans="1:11" ht="99.15" customHeight="1" x14ac:dyDescent="0.3">
      <c r="A182" s="26">
        <v>156</v>
      </c>
      <c r="B182" s="24" t="s">
        <v>8</v>
      </c>
      <c r="C182" s="23" t="s">
        <v>146</v>
      </c>
      <c r="D182" s="87" t="s">
        <v>147</v>
      </c>
      <c r="E182" s="87" t="s">
        <v>148</v>
      </c>
      <c r="F182" s="87" t="s">
        <v>13</v>
      </c>
      <c r="G182" s="66">
        <v>2100</v>
      </c>
      <c r="H182" s="66">
        <f t="shared" si="2"/>
        <v>3150</v>
      </c>
      <c r="K182" s="21"/>
    </row>
    <row r="183" spans="1:11" ht="99.15" customHeight="1" x14ac:dyDescent="0.3">
      <c r="A183" s="23">
        <v>157</v>
      </c>
      <c r="B183" s="24" t="s">
        <v>8</v>
      </c>
      <c r="C183" s="23" t="s">
        <v>146</v>
      </c>
      <c r="D183" s="87" t="s">
        <v>149</v>
      </c>
      <c r="E183" s="87" t="s">
        <v>148</v>
      </c>
      <c r="F183" s="87" t="s">
        <v>13</v>
      </c>
      <c r="G183" s="66">
        <v>1500</v>
      </c>
      <c r="H183" s="66">
        <f t="shared" si="2"/>
        <v>2250</v>
      </c>
      <c r="K183" s="21"/>
    </row>
    <row r="184" spans="1:11" ht="99.15" customHeight="1" x14ac:dyDescent="0.3">
      <c r="A184" s="26">
        <v>158</v>
      </c>
      <c r="B184" s="24" t="s">
        <v>8</v>
      </c>
      <c r="C184" s="23" t="s">
        <v>146</v>
      </c>
      <c r="D184" s="87" t="s">
        <v>150</v>
      </c>
      <c r="E184" s="87" t="s">
        <v>148</v>
      </c>
      <c r="F184" s="87" t="s">
        <v>13</v>
      </c>
      <c r="G184" s="66">
        <v>1500</v>
      </c>
      <c r="H184" s="66">
        <f t="shared" si="2"/>
        <v>2250</v>
      </c>
      <c r="K184" s="21"/>
    </row>
    <row r="185" spans="1:11" ht="99.15" customHeight="1" x14ac:dyDescent="0.3">
      <c r="A185" s="23">
        <v>159</v>
      </c>
      <c r="B185" s="24" t="s">
        <v>8</v>
      </c>
      <c r="C185" s="23" t="s">
        <v>146</v>
      </c>
      <c r="D185" s="87" t="s">
        <v>151</v>
      </c>
      <c r="E185" s="87" t="s">
        <v>148</v>
      </c>
      <c r="F185" s="87" t="s">
        <v>13</v>
      </c>
      <c r="G185" s="66">
        <v>800</v>
      </c>
      <c r="H185" s="66">
        <f t="shared" si="2"/>
        <v>1200</v>
      </c>
      <c r="K185" s="21"/>
    </row>
    <row r="186" spans="1:11" ht="99.15" customHeight="1" x14ac:dyDescent="0.3">
      <c r="A186" s="26">
        <v>160</v>
      </c>
      <c r="B186" s="24" t="s">
        <v>8</v>
      </c>
      <c r="C186" s="23" t="s">
        <v>146</v>
      </c>
      <c r="D186" s="87" t="s">
        <v>152</v>
      </c>
      <c r="E186" s="87"/>
      <c r="F186" s="87" t="s">
        <v>13</v>
      </c>
      <c r="G186" s="66">
        <v>2000</v>
      </c>
      <c r="H186" s="66">
        <f t="shared" si="2"/>
        <v>3000</v>
      </c>
      <c r="K186" s="21"/>
    </row>
    <row r="187" spans="1:11" ht="99.15" customHeight="1" x14ac:dyDescent="0.3">
      <c r="A187" s="23">
        <v>161</v>
      </c>
      <c r="B187" s="24" t="s">
        <v>8</v>
      </c>
      <c r="C187" s="23" t="s">
        <v>146</v>
      </c>
      <c r="D187" s="87" t="s">
        <v>153</v>
      </c>
      <c r="E187" s="87"/>
      <c r="F187" s="87" t="s">
        <v>13</v>
      </c>
      <c r="G187" s="66">
        <v>2500</v>
      </c>
      <c r="H187" s="66">
        <f t="shared" si="2"/>
        <v>3750</v>
      </c>
      <c r="K187" s="21"/>
    </row>
    <row r="188" spans="1:11" ht="99.15" customHeight="1" x14ac:dyDescent="0.3">
      <c r="A188" s="26">
        <v>162</v>
      </c>
      <c r="B188" s="24" t="s">
        <v>8</v>
      </c>
      <c r="C188" s="23" t="s">
        <v>146</v>
      </c>
      <c r="D188" s="87" t="s">
        <v>154</v>
      </c>
      <c r="E188" s="87"/>
      <c r="F188" s="87" t="s">
        <v>126</v>
      </c>
      <c r="G188" s="66">
        <v>800</v>
      </c>
      <c r="H188" s="66">
        <f t="shared" si="2"/>
        <v>1200</v>
      </c>
      <c r="K188" s="21"/>
    </row>
    <row r="189" spans="1:11" ht="99.15" customHeight="1" x14ac:dyDescent="0.3">
      <c r="A189" s="23">
        <v>163</v>
      </c>
      <c r="B189" s="24" t="s">
        <v>8</v>
      </c>
      <c r="C189" s="23" t="s">
        <v>146</v>
      </c>
      <c r="D189" s="87" t="s">
        <v>155</v>
      </c>
      <c r="E189" s="87" t="s">
        <v>156</v>
      </c>
      <c r="F189" s="87" t="s">
        <v>126</v>
      </c>
      <c r="G189" s="66">
        <v>1800</v>
      </c>
      <c r="H189" s="66">
        <f t="shared" si="2"/>
        <v>2700</v>
      </c>
      <c r="K189" s="21"/>
    </row>
    <row r="190" spans="1:11" ht="99.15" customHeight="1" x14ac:dyDescent="0.3">
      <c r="A190" s="26">
        <v>164</v>
      </c>
      <c r="B190" s="24" t="s">
        <v>8</v>
      </c>
      <c r="C190" s="23" t="s">
        <v>146</v>
      </c>
      <c r="D190" s="87" t="s">
        <v>157</v>
      </c>
      <c r="E190" s="87" t="s">
        <v>156</v>
      </c>
      <c r="F190" s="87" t="s">
        <v>126</v>
      </c>
      <c r="G190" s="66">
        <v>2000</v>
      </c>
      <c r="H190" s="66">
        <f t="shared" si="2"/>
        <v>3000</v>
      </c>
      <c r="K190" s="21"/>
    </row>
    <row r="191" spans="1:11" ht="99.15" customHeight="1" x14ac:dyDescent="0.3">
      <c r="A191" s="23">
        <v>165</v>
      </c>
      <c r="B191" s="24" t="s">
        <v>8</v>
      </c>
      <c r="C191" s="23" t="s">
        <v>146</v>
      </c>
      <c r="D191" s="87" t="s">
        <v>604</v>
      </c>
      <c r="E191" s="87" t="s">
        <v>156</v>
      </c>
      <c r="F191" s="87" t="s">
        <v>13</v>
      </c>
      <c r="G191" s="66">
        <v>1000</v>
      </c>
      <c r="H191" s="66">
        <f t="shared" si="2"/>
        <v>1500</v>
      </c>
      <c r="K191" s="21"/>
    </row>
    <row r="192" spans="1:11" ht="99.15" customHeight="1" x14ac:dyDescent="0.3">
      <c r="A192" s="26">
        <v>166</v>
      </c>
      <c r="B192" s="24" t="s">
        <v>8</v>
      </c>
      <c r="C192" s="23" t="s">
        <v>146</v>
      </c>
      <c r="D192" s="87" t="s">
        <v>158</v>
      </c>
      <c r="E192" s="87" t="s">
        <v>156</v>
      </c>
      <c r="F192" s="87" t="s">
        <v>13</v>
      </c>
      <c r="G192" s="66">
        <v>950</v>
      </c>
      <c r="H192" s="66">
        <f t="shared" si="2"/>
        <v>1425</v>
      </c>
      <c r="K192" s="21"/>
    </row>
    <row r="193" spans="1:11" ht="99.15" customHeight="1" x14ac:dyDescent="0.3">
      <c r="A193" s="23">
        <v>167</v>
      </c>
      <c r="B193" s="24" t="s">
        <v>8</v>
      </c>
      <c r="C193" s="23" t="s">
        <v>146</v>
      </c>
      <c r="D193" s="87" t="s">
        <v>159</v>
      </c>
      <c r="E193" s="87" t="s">
        <v>156</v>
      </c>
      <c r="F193" s="87" t="s">
        <v>13</v>
      </c>
      <c r="G193" s="66">
        <v>1600</v>
      </c>
      <c r="H193" s="66">
        <f t="shared" si="2"/>
        <v>2400</v>
      </c>
      <c r="K193" s="21"/>
    </row>
    <row r="194" spans="1:11" ht="99.15" customHeight="1" x14ac:dyDescent="0.3">
      <c r="A194" s="26">
        <v>168</v>
      </c>
      <c r="B194" s="24" t="s">
        <v>8</v>
      </c>
      <c r="C194" s="23" t="s">
        <v>146</v>
      </c>
      <c r="D194" s="87" t="s">
        <v>160</v>
      </c>
      <c r="E194" s="87" t="s">
        <v>156</v>
      </c>
      <c r="F194" s="87" t="s">
        <v>13</v>
      </c>
      <c r="G194" s="66">
        <v>2000</v>
      </c>
      <c r="H194" s="66">
        <f t="shared" si="2"/>
        <v>3000</v>
      </c>
      <c r="K194" s="21"/>
    </row>
    <row r="195" spans="1:11" ht="99.15" customHeight="1" x14ac:dyDescent="0.3">
      <c r="A195" s="23">
        <v>169</v>
      </c>
      <c r="B195" s="24" t="s">
        <v>8</v>
      </c>
      <c r="C195" s="23" t="s">
        <v>146</v>
      </c>
      <c r="D195" s="87" t="s">
        <v>161</v>
      </c>
      <c r="E195" s="87" t="s">
        <v>156</v>
      </c>
      <c r="F195" s="87" t="s">
        <v>13</v>
      </c>
      <c r="G195" s="66">
        <v>900</v>
      </c>
      <c r="H195" s="66">
        <f t="shared" si="2"/>
        <v>1350</v>
      </c>
      <c r="K195" s="21"/>
    </row>
    <row r="196" spans="1:11" ht="99.15" customHeight="1" x14ac:dyDescent="0.3">
      <c r="A196" s="26">
        <v>170</v>
      </c>
      <c r="B196" s="24" t="s">
        <v>8</v>
      </c>
      <c r="C196" s="23" t="s">
        <v>146</v>
      </c>
      <c r="D196" s="87" t="s">
        <v>162</v>
      </c>
      <c r="E196" s="87" t="s">
        <v>156</v>
      </c>
      <c r="F196" s="87" t="s">
        <v>13</v>
      </c>
      <c r="G196" s="66">
        <v>1000</v>
      </c>
      <c r="H196" s="66">
        <f t="shared" si="2"/>
        <v>1500</v>
      </c>
      <c r="K196" s="21"/>
    </row>
    <row r="197" spans="1:11" ht="99.15" customHeight="1" x14ac:dyDescent="0.3">
      <c r="A197" s="23">
        <v>171</v>
      </c>
      <c r="B197" s="24" t="s">
        <v>8</v>
      </c>
      <c r="C197" s="23" t="s">
        <v>146</v>
      </c>
      <c r="D197" s="87" t="s">
        <v>605</v>
      </c>
      <c r="E197" s="87" t="s">
        <v>156</v>
      </c>
      <c r="F197" s="87" t="s">
        <v>126</v>
      </c>
      <c r="G197" s="66">
        <v>600</v>
      </c>
      <c r="H197" s="66">
        <f t="shared" si="2"/>
        <v>900</v>
      </c>
      <c r="K197" s="21"/>
    </row>
    <row r="198" spans="1:11" ht="99.15" customHeight="1" x14ac:dyDescent="0.3">
      <c r="A198" s="26">
        <v>172</v>
      </c>
      <c r="B198" s="24" t="s">
        <v>8</v>
      </c>
      <c r="C198" s="23" t="s">
        <v>146</v>
      </c>
      <c r="D198" s="87" t="s">
        <v>606</v>
      </c>
      <c r="E198" s="87" t="s">
        <v>156</v>
      </c>
      <c r="F198" s="87" t="s">
        <v>126</v>
      </c>
      <c r="G198" s="66">
        <v>1600</v>
      </c>
      <c r="H198" s="66">
        <f t="shared" si="2"/>
        <v>2400</v>
      </c>
      <c r="K198" s="21"/>
    </row>
    <row r="199" spans="1:11" ht="99.15" customHeight="1" x14ac:dyDescent="0.3">
      <c r="A199" s="23">
        <v>173</v>
      </c>
      <c r="B199" s="24" t="s">
        <v>8</v>
      </c>
      <c r="C199" s="23" t="s">
        <v>146</v>
      </c>
      <c r="D199" s="87" t="s">
        <v>163</v>
      </c>
      <c r="E199" s="87"/>
      <c r="F199" s="87" t="s">
        <v>126</v>
      </c>
      <c r="G199" s="66">
        <v>1200</v>
      </c>
      <c r="H199" s="66">
        <f t="shared" si="2"/>
        <v>1800</v>
      </c>
      <c r="K199" s="21"/>
    </row>
    <row r="200" spans="1:11" ht="99.15" customHeight="1" x14ac:dyDescent="0.3">
      <c r="A200" s="26">
        <v>174</v>
      </c>
      <c r="B200" s="24" t="s">
        <v>8</v>
      </c>
      <c r="C200" s="23" t="s">
        <v>146</v>
      </c>
      <c r="D200" s="87" t="s">
        <v>164</v>
      </c>
      <c r="E200" s="87"/>
      <c r="F200" s="87" t="s">
        <v>126</v>
      </c>
      <c r="G200" s="66">
        <v>1500</v>
      </c>
      <c r="H200" s="66">
        <f t="shared" si="2"/>
        <v>2250</v>
      </c>
      <c r="K200" s="21"/>
    </row>
    <row r="201" spans="1:11" ht="99.15" customHeight="1" x14ac:dyDescent="0.3">
      <c r="A201" s="23">
        <v>175</v>
      </c>
      <c r="B201" s="24" t="s">
        <v>8</v>
      </c>
      <c r="C201" s="23" t="s">
        <v>146</v>
      </c>
      <c r="D201" s="87" t="s">
        <v>165</v>
      </c>
      <c r="E201" s="87"/>
      <c r="F201" s="87" t="s">
        <v>126</v>
      </c>
      <c r="G201" s="66">
        <v>950</v>
      </c>
      <c r="H201" s="66">
        <f t="shared" si="2"/>
        <v>1425</v>
      </c>
      <c r="K201" s="21"/>
    </row>
    <row r="202" spans="1:11" ht="99.15" customHeight="1" x14ac:dyDescent="0.3">
      <c r="A202" s="26">
        <v>176</v>
      </c>
      <c r="B202" s="24" t="s">
        <v>8</v>
      </c>
      <c r="C202" s="23" t="s">
        <v>146</v>
      </c>
      <c r="D202" s="87" t="s">
        <v>166</v>
      </c>
      <c r="E202" s="87"/>
      <c r="F202" s="87" t="s">
        <v>13</v>
      </c>
      <c r="G202" s="66">
        <v>1750</v>
      </c>
      <c r="H202" s="66">
        <f t="shared" si="2"/>
        <v>2625</v>
      </c>
      <c r="K202" s="21"/>
    </row>
    <row r="203" spans="1:11" ht="99.15" customHeight="1" x14ac:dyDescent="0.3">
      <c r="A203" s="23">
        <v>177</v>
      </c>
      <c r="B203" s="24" t="s">
        <v>8</v>
      </c>
      <c r="C203" s="23" t="s">
        <v>146</v>
      </c>
      <c r="D203" s="87" t="s">
        <v>167</v>
      </c>
      <c r="E203" s="87"/>
      <c r="F203" s="87" t="s">
        <v>13</v>
      </c>
      <c r="G203" s="66">
        <v>3000</v>
      </c>
      <c r="H203" s="66">
        <f t="shared" si="2"/>
        <v>4500</v>
      </c>
      <c r="K203" s="21"/>
    </row>
    <row r="204" spans="1:11" ht="99.15" customHeight="1" x14ac:dyDescent="0.3">
      <c r="A204" s="26">
        <v>178</v>
      </c>
      <c r="B204" s="24" t="s">
        <v>8</v>
      </c>
      <c r="C204" s="23" t="s">
        <v>607</v>
      </c>
      <c r="D204" s="87" t="s">
        <v>168</v>
      </c>
      <c r="E204" s="87" t="s">
        <v>608</v>
      </c>
      <c r="F204" s="87" t="s">
        <v>169</v>
      </c>
      <c r="G204" s="66">
        <v>4000</v>
      </c>
      <c r="H204" s="66">
        <f t="shared" si="2"/>
        <v>6000</v>
      </c>
      <c r="K204" s="21"/>
    </row>
    <row r="205" spans="1:11" ht="205.2" x14ac:dyDescent="0.3">
      <c r="A205" s="23">
        <v>179</v>
      </c>
      <c r="B205" s="24" t="s">
        <v>170</v>
      </c>
      <c r="C205" s="23" t="s">
        <v>9</v>
      </c>
      <c r="D205" s="87" t="s">
        <v>10</v>
      </c>
      <c r="E205" s="87" t="s">
        <v>709</v>
      </c>
      <c r="F205" s="87" t="s">
        <v>11</v>
      </c>
      <c r="G205" s="66">
        <v>700</v>
      </c>
      <c r="H205" s="66">
        <f t="shared" si="2"/>
        <v>1050</v>
      </c>
      <c r="K205" s="21"/>
    </row>
    <row r="206" spans="1:11" ht="99.15" customHeight="1" x14ac:dyDescent="0.3">
      <c r="A206" s="26">
        <v>180</v>
      </c>
      <c r="B206" s="24" t="s">
        <v>170</v>
      </c>
      <c r="C206" s="23" t="s">
        <v>171</v>
      </c>
      <c r="D206" s="87" t="s">
        <v>172</v>
      </c>
      <c r="E206" s="87"/>
      <c r="F206" s="87" t="s">
        <v>173</v>
      </c>
      <c r="G206" s="66">
        <v>700</v>
      </c>
      <c r="H206" s="66">
        <f t="shared" si="2"/>
        <v>1050</v>
      </c>
      <c r="K206" s="21"/>
    </row>
    <row r="207" spans="1:11" ht="99.15" customHeight="1" x14ac:dyDescent="0.3">
      <c r="A207" s="23">
        <v>181</v>
      </c>
      <c r="B207" s="24" t="s">
        <v>170</v>
      </c>
      <c r="C207" s="23" t="s">
        <v>171</v>
      </c>
      <c r="D207" s="87" t="s">
        <v>174</v>
      </c>
      <c r="E207" s="87"/>
      <c r="F207" s="87" t="s">
        <v>175</v>
      </c>
      <c r="G207" s="66">
        <v>1200</v>
      </c>
      <c r="H207" s="66">
        <f t="shared" si="2"/>
        <v>1800</v>
      </c>
      <c r="K207" s="21"/>
    </row>
    <row r="208" spans="1:11" ht="99.15" customHeight="1" x14ac:dyDescent="0.3">
      <c r="A208" s="26">
        <v>182</v>
      </c>
      <c r="B208" s="24" t="s">
        <v>170</v>
      </c>
      <c r="C208" s="23" t="s">
        <v>171</v>
      </c>
      <c r="D208" s="87" t="s">
        <v>176</v>
      </c>
      <c r="E208" s="87"/>
      <c r="F208" s="87" t="s">
        <v>126</v>
      </c>
      <c r="G208" s="66">
        <v>600</v>
      </c>
      <c r="H208" s="66">
        <f t="shared" si="2"/>
        <v>900</v>
      </c>
      <c r="K208" s="21"/>
    </row>
    <row r="209" spans="1:11" ht="99.15" customHeight="1" x14ac:dyDescent="0.3">
      <c r="A209" s="23">
        <v>183</v>
      </c>
      <c r="B209" s="24" t="s">
        <v>170</v>
      </c>
      <c r="C209" s="23" t="s">
        <v>171</v>
      </c>
      <c r="D209" s="87" t="s">
        <v>177</v>
      </c>
      <c r="E209" s="87"/>
      <c r="F209" s="87" t="s">
        <v>126</v>
      </c>
      <c r="G209" s="66">
        <v>1100</v>
      </c>
      <c r="H209" s="66">
        <f t="shared" si="2"/>
        <v>1650</v>
      </c>
      <c r="K209" s="21"/>
    </row>
    <row r="210" spans="1:11" ht="99.15" customHeight="1" x14ac:dyDescent="0.3">
      <c r="A210" s="26">
        <v>184</v>
      </c>
      <c r="B210" s="24" t="s">
        <v>170</v>
      </c>
      <c r="C210" s="23" t="s">
        <v>171</v>
      </c>
      <c r="D210" s="87" t="s">
        <v>178</v>
      </c>
      <c r="E210" s="87" t="s">
        <v>209</v>
      </c>
      <c r="F210" s="87" t="s">
        <v>126</v>
      </c>
      <c r="G210" s="66">
        <v>200</v>
      </c>
      <c r="H210" s="66">
        <f t="shared" si="2"/>
        <v>300</v>
      </c>
      <c r="K210" s="21"/>
    </row>
    <row r="211" spans="1:11" ht="99.15" customHeight="1" x14ac:dyDescent="0.3">
      <c r="A211" s="23">
        <v>185</v>
      </c>
      <c r="B211" s="24" t="s">
        <v>170</v>
      </c>
      <c r="C211" s="23" t="s">
        <v>171</v>
      </c>
      <c r="D211" s="87" t="s">
        <v>179</v>
      </c>
      <c r="E211" s="87"/>
      <c r="F211" s="87" t="s">
        <v>126</v>
      </c>
      <c r="G211" s="66">
        <v>400</v>
      </c>
      <c r="H211" s="66">
        <f t="shared" si="2"/>
        <v>600</v>
      </c>
      <c r="K211" s="21"/>
    </row>
    <row r="212" spans="1:11" ht="99.15" customHeight="1" x14ac:dyDescent="0.3">
      <c r="A212" s="26">
        <v>186</v>
      </c>
      <c r="B212" s="24" t="s">
        <v>170</v>
      </c>
      <c r="C212" s="23" t="s">
        <v>171</v>
      </c>
      <c r="D212" s="87" t="s">
        <v>180</v>
      </c>
      <c r="E212" s="87"/>
      <c r="F212" s="87" t="s">
        <v>126</v>
      </c>
      <c r="G212" s="66">
        <v>700</v>
      </c>
      <c r="H212" s="66">
        <f t="shared" si="2"/>
        <v>1050</v>
      </c>
      <c r="K212" s="21"/>
    </row>
    <row r="213" spans="1:11" ht="159.6" x14ac:dyDescent="0.3">
      <c r="A213" s="23">
        <v>187</v>
      </c>
      <c r="B213" s="24" t="s">
        <v>170</v>
      </c>
      <c r="C213" s="23" t="s">
        <v>171</v>
      </c>
      <c r="D213" s="87" t="s">
        <v>181</v>
      </c>
      <c r="E213" s="87" t="s">
        <v>710</v>
      </c>
      <c r="F213" s="87" t="s">
        <v>126</v>
      </c>
      <c r="G213" s="66">
        <v>800</v>
      </c>
      <c r="H213" s="66">
        <f t="shared" si="2"/>
        <v>1200</v>
      </c>
      <c r="K213" s="21"/>
    </row>
    <row r="214" spans="1:11" ht="99.15" customHeight="1" x14ac:dyDescent="0.3">
      <c r="A214" s="26">
        <v>188</v>
      </c>
      <c r="B214" s="24" t="s">
        <v>170</v>
      </c>
      <c r="C214" s="23" t="s">
        <v>171</v>
      </c>
      <c r="D214" s="87" t="s">
        <v>182</v>
      </c>
      <c r="E214" s="87"/>
      <c r="F214" s="87" t="s">
        <v>126</v>
      </c>
      <c r="G214" s="66">
        <v>600</v>
      </c>
      <c r="H214" s="66">
        <f t="shared" si="2"/>
        <v>900</v>
      </c>
      <c r="K214" s="21"/>
    </row>
    <row r="215" spans="1:11" ht="99.15" customHeight="1" x14ac:dyDescent="0.3">
      <c r="A215" s="23">
        <v>189</v>
      </c>
      <c r="B215" s="24" t="s">
        <v>170</v>
      </c>
      <c r="C215" s="23" t="s">
        <v>171</v>
      </c>
      <c r="D215" s="87" t="s">
        <v>183</v>
      </c>
      <c r="E215" s="87"/>
      <c r="F215" s="87" t="s">
        <v>126</v>
      </c>
      <c r="G215" s="66">
        <v>500</v>
      </c>
      <c r="H215" s="66">
        <f t="shared" si="2"/>
        <v>750</v>
      </c>
      <c r="K215" s="21"/>
    </row>
    <row r="216" spans="1:11" ht="99.15" customHeight="1" x14ac:dyDescent="0.3">
      <c r="A216" s="26">
        <v>190</v>
      </c>
      <c r="B216" s="24" t="s">
        <v>170</v>
      </c>
      <c r="C216" s="23" t="s">
        <v>171</v>
      </c>
      <c r="D216" s="87" t="s">
        <v>184</v>
      </c>
      <c r="E216" s="87"/>
      <c r="F216" s="87" t="s">
        <v>126</v>
      </c>
      <c r="G216" s="66">
        <v>400</v>
      </c>
      <c r="H216" s="66">
        <f t="shared" si="2"/>
        <v>600</v>
      </c>
      <c r="K216" s="21"/>
    </row>
    <row r="217" spans="1:11" ht="99.15" customHeight="1" x14ac:dyDescent="0.3">
      <c r="A217" s="23">
        <v>191</v>
      </c>
      <c r="B217" s="24" t="s">
        <v>170</v>
      </c>
      <c r="C217" s="23" t="s">
        <v>171</v>
      </c>
      <c r="D217" s="87" t="s">
        <v>185</v>
      </c>
      <c r="E217" s="87"/>
      <c r="F217" s="87" t="s">
        <v>126</v>
      </c>
      <c r="G217" s="66">
        <v>400</v>
      </c>
      <c r="H217" s="66">
        <f t="shared" si="2"/>
        <v>600</v>
      </c>
      <c r="K217" s="21"/>
    </row>
    <row r="218" spans="1:11" ht="99.15" customHeight="1" x14ac:dyDescent="0.3">
      <c r="A218" s="26">
        <v>192</v>
      </c>
      <c r="B218" s="24" t="s">
        <v>186</v>
      </c>
      <c r="C218" s="23" t="s">
        <v>171</v>
      </c>
      <c r="D218" s="87" t="s">
        <v>187</v>
      </c>
      <c r="E218" s="87"/>
      <c r="F218" s="87" t="s">
        <v>126</v>
      </c>
      <c r="G218" s="66">
        <v>300</v>
      </c>
      <c r="H218" s="66">
        <f t="shared" si="2"/>
        <v>450</v>
      </c>
      <c r="K218" s="21"/>
    </row>
    <row r="219" spans="1:11" ht="99.15" customHeight="1" x14ac:dyDescent="0.3">
      <c r="A219" s="23">
        <v>193</v>
      </c>
      <c r="B219" s="24" t="s">
        <v>186</v>
      </c>
      <c r="C219" s="23" t="s">
        <v>171</v>
      </c>
      <c r="D219" s="87" t="s">
        <v>188</v>
      </c>
      <c r="E219" s="87"/>
      <c r="F219" s="87" t="s">
        <v>126</v>
      </c>
      <c r="G219" s="66">
        <v>300</v>
      </c>
      <c r="H219" s="66">
        <f t="shared" si="2"/>
        <v>450</v>
      </c>
      <c r="K219" s="21"/>
    </row>
    <row r="220" spans="1:11" ht="99.15" customHeight="1" x14ac:dyDescent="0.3">
      <c r="A220" s="26">
        <v>194</v>
      </c>
      <c r="B220" s="24" t="s">
        <v>186</v>
      </c>
      <c r="C220" s="23" t="s">
        <v>171</v>
      </c>
      <c r="D220" s="87" t="s">
        <v>189</v>
      </c>
      <c r="E220" s="87"/>
      <c r="F220" s="87" t="s">
        <v>126</v>
      </c>
      <c r="G220" s="66">
        <v>400</v>
      </c>
      <c r="H220" s="66">
        <f t="shared" si="2"/>
        <v>600</v>
      </c>
      <c r="K220" s="21"/>
    </row>
    <row r="221" spans="1:11" ht="99.15" customHeight="1" x14ac:dyDescent="0.3">
      <c r="A221" s="23">
        <v>195</v>
      </c>
      <c r="B221" s="24" t="s">
        <v>186</v>
      </c>
      <c r="C221" s="23" t="s">
        <v>171</v>
      </c>
      <c r="D221" s="87" t="s">
        <v>190</v>
      </c>
      <c r="E221" s="87"/>
      <c r="F221" s="87" t="s">
        <v>126</v>
      </c>
      <c r="G221" s="66">
        <v>600</v>
      </c>
      <c r="H221" s="66">
        <f t="shared" si="2"/>
        <v>900</v>
      </c>
      <c r="K221" s="21"/>
    </row>
    <row r="222" spans="1:11" ht="99.15" customHeight="1" x14ac:dyDescent="0.3">
      <c r="A222" s="26">
        <v>196</v>
      </c>
      <c r="B222" s="24" t="s">
        <v>186</v>
      </c>
      <c r="C222" s="23" t="s">
        <v>171</v>
      </c>
      <c r="D222" s="87" t="s">
        <v>191</v>
      </c>
      <c r="E222" s="87"/>
      <c r="F222" s="87" t="s">
        <v>126</v>
      </c>
      <c r="G222" s="66">
        <v>200</v>
      </c>
      <c r="H222" s="66">
        <f t="shared" si="2"/>
        <v>300</v>
      </c>
      <c r="K222" s="21"/>
    </row>
    <row r="223" spans="1:11" ht="99.15" customHeight="1" x14ac:dyDescent="0.3">
      <c r="A223" s="23">
        <v>197</v>
      </c>
      <c r="B223" s="24" t="s">
        <v>186</v>
      </c>
      <c r="C223" s="23" t="s">
        <v>171</v>
      </c>
      <c r="D223" s="87" t="s">
        <v>192</v>
      </c>
      <c r="E223" s="87"/>
      <c r="F223" s="87" t="s">
        <v>126</v>
      </c>
      <c r="G223" s="66">
        <v>300</v>
      </c>
      <c r="H223" s="66">
        <f t="shared" ref="H223:H286" si="3">G223*1.5</f>
        <v>450</v>
      </c>
      <c r="K223" s="21"/>
    </row>
    <row r="224" spans="1:11" ht="99.15" customHeight="1" x14ac:dyDescent="0.3">
      <c r="A224" s="26">
        <v>198</v>
      </c>
      <c r="B224" s="24" t="s">
        <v>186</v>
      </c>
      <c r="C224" s="23" t="s">
        <v>171</v>
      </c>
      <c r="D224" s="87" t="s">
        <v>193</v>
      </c>
      <c r="E224" s="87"/>
      <c r="F224" s="87" t="s">
        <v>126</v>
      </c>
      <c r="G224" s="66">
        <v>300</v>
      </c>
      <c r="H224" s="66">
        <f t="shared" si="3"/>
        <v>450</v>
      </c>
      <c r="K224" s="21"/>
    </row>
    <row r="225" spans="1:11" ht="99.15" customHeight="1" x14ac:dyDescent="0.3">
      <c r="A225" s="23">
        <v>199</v>
      </c>
      <c r="B225" s="24" t="s">
        <v>186</v>
      </c>
      <c r="C225" s="23" t="s">
        <v>171</v>
      </c>
      <c r="D225" s="87" t="s">
        <v>194</v>
      </c>
      <c r="E225" s="87"/>
      <c r="F225" s="87" t="s">
        <v>126</v>
      </c>
      <c r="G225" s="66">
        <v>600</v>
      </c>
      <c r="H225" s="66">
        <f t="shared" si="3"/>
        <v>900</v>
      </c>
      <c r="K225" s="21"/>
    </row>
    <row r="226" spans="1:11" ht="99.15" customHeight="1" x14ac:dyDescent="0.3">
      <c r="A226" s="26">
        <v>200</v>
      </c>
      <c r="B226" s="24" t="s">
        <v>186</v>
      </c>
      <c r="C226" s="23" t="s">
        <v>171</v>
      </c>
      <c r="D226" s="87" t="s">
        <v>195</v>
      </c>
      <c r="E226" s="87"/>
      <c r="F226" s="87" t="s">
        <v>716</v>
      </c>
      <c r="G226" s="66">
        <v>2500</v>
      </c>
      <c r="H226" s="66">
        <f t="shared" si="3"/>
        <v>3750</v>
      </c>
      <c r="K226" s="21"/>
    </row>
    <row r="227" spans="1:11" ht="99.15" customHeight="1" x14ac:dyDescent="0.3">
      <c r="A227" s="23">
        <v>201</v>
      </c>
      <c r="B227" s="24" t="s">
        <v>186</v>
      </c>
      <c r="C227" s="23" t="s">
        <v>171</v>
      </c>
      <c r="D227" s="87" t="s">
        <v>196</v>
      </c>
      <c r="E227" s="87"/>
      <c r="F227" s="87" t="s">
        <v>126</v>
      </c>
      <c r="G227" s="66">
        <v>700</v>
      </c>
      <c r="H227" s="66">
        <f t="shared" si="3"/>
        <v>1050</v>
      </c>
      <c r="K227" s="21"/>
    </row>
    <row r="228" spans="1:11" ht="99.15" customHeight="1" x14ac:dyDescent="0.3">
      <c r="A228" s="26">
        <v>202</v>
      </c>
      <c r="B228" s="24" t="s">
        <v>186</v>
      </c>
      <c r="C228" s="23" t="s">
        <v>171</v>
      </c>
      <c r="D228" s="87" t="s">
        <v>609</v>
      </c>
      <c r="E228" s="87"/>
      <c r="F228" s="87" t="s">
        <v>716</v>
      </c>
      <c r="G228" s="66">
        <v>1000</v>
      </c>
      <c r="H228" s="66">
        <f t="shared" si="3"/>
        <v>1500</v>
      </c>
      <c r="K228" s="21"/>
    </row>
    <row r="229" spans="1:11" ht="99.15" customHeight="1" x14ac:dyDescent="0.3">
      <c r="A229" s="23">
        <v>203</v>
      </c>
      <c r="B229" s="24" t="s">
        <v>186</v>
      </c>
      <c r="C229" s="23" t="s">
        <v>171</v>
      </c>
      <c r="D229" s="87" t="s">
        <v>197</v>
      </c>
      <c r="E229" s="87"/>
      <c r="F229" s="87" t="s">
        <v>126</v>
      </c>
      <c r="G229" s="66">
        <v>500</v>
      </c>
      <c r="H229" s="66">
        <f t="shared" si="3"/>
        <v>750</v>
      </c>
      <c r="K229" s="21"/>
    </row>
    <row r="230" spans="1:11" ht="99.15" customHeight="1" x14ac:dyDescent="0.3">
      <c r="A230" s="26">
        <v>204</v>
      </c>
      <c r="B230" s="24" t="s">
        <v>170</v>
      </c>
      <c r="C230" s="23" t="s">
        <v>171</v>
      </c>
      <c r="D230" s="87" t="s">
        <v>198</v>
      </c>
      <c r="E230" s="87"/>
      <c r="F230" s="87" t="s">
        <v>126</v>
      </c>
      <c r="G230" s="66">
        <v>500</v>
      </c>
      <c r="H230" s="66">
        <f t="shared" si="3"/>
        <v>750</v>
      </c>
      <c r="K230" s="21"/>
    </row>
    <row r="231" spans="1:11" ht="99.15" customHeight="1" x14ac:dyDescent="0.3">
      <c r="A231" s="23">
        <v>205</v>
      </c>
      <c r="B231" s="24" t="s">
        <v>170</v>
      </c>
      <c r="C231" s="23" t="s">
        <v>171</v>
      </c>
      <c r="D231" s="87" t="s">
        <v>199</v>
      </c>
      <c r="E231" s="87"/>
      <c r="F231" s="87" t="s">
        <v>126</v>
      </c>
      <c r="G231" s="66">
        <v>500</v>
      </c>
      <c r="H231" s="66">
        <f t="shared" si="3"/>
        <v>750</v>
      </c>
      <c r="K231" s="21"/>
    </row>
    <row r="232" spans="1:11" ht="99.15" customHeight="1" x14ac:dyDescent="0.3">
      <c r="A232" s="26">
        <v>206</v>
      </c>
      <c r="B232" s="24" t="s">
        <v>170</v>
      </c>
      <c r="C232" s="23" t="s">
        <v>171</v>
      </c>
      <c r="D232" s="87" t="s">
        <v>200</v>
      </c>
      <c r="E232" s="87"/>
      <c r="F232" s="87" t="s">
        <v>126</v>
      </c>
      <c r="G232" s="66">
        <v>500</v>
      </c>
      <c r="H232" s="66">
        <f t="shared" si="3"/>
        <v>750</v>
      </c>
      <c r="K232" s="21"/>
    </row>
    <row r="233" spans="1:11" ht="99.15" customHeight="1" x14ac:dyDescent="0.3">
      <c r="A233" s="23">
        <v>207</v>
      </c>
      <c r="B233" s="24" t="s">
        <v>170</v>
      </c>
      <c r="C233" s="23" t="s">
        <v>171</v>
      </c>
      <c r="D233" s="87" t="s">
        <v>201</v>
      </c>
      <c r="E233" s="87"/>
      <c r="F233" s="87" t="s">
        <v>126</v>
      </c>
      <c r="G233" s="66">
        <v>600</v>
      </c>
      <c r="H233" s="66">
        <f t="shared" si="3"/>
        <v>900</v>
      </c>
      <c r="K233" s="21"/>
    </row>
    <row r="234" spans="1:11" ht="99.15" customHeight="1" x14ac:dyDescent="0.3">
      <c r="A234" s="26">
        <v>208</v>
      </c>
      <c r="B234" s="24" t="s">
        <v>170</v>
      </c>
      <c r="C234" s="23" t="s">
        <v>171</v>
      </c>
      <c r="D234" s="87" t="s">
        <v>202</v>
      </c>
      <c r="E234" s="87"/>
      <c r="F234" s="87" t="s">
        <v>126</v>
      </c>
      <c r="G234" s="66">
        <v>600</v>
      </c>
      <c r="H234" s="66">
        <f t="shared" si="3"/>
        <v>900</v>
      </c>
      <c r="K234" s="21"/>
    </row>
    <row r="235" spans="1:11" ht="99.15" customHeight="1" x14ac:dyDescent="0.3">
      <c r="A235" s="23">
        <v>209</v>
      </c>
      <c r="B235" s="24" t="s">
        <v>170</v>
      </c>
      <c r="C235" s="23" t="s">
        <v>171</v>
      </c>
      <c r="D235" s="87" t="s">
        <v>203</v>
      </c>
      <c r="E235" s="87"/>
      <c r="F235" s="87" t="s">
        <v>126</v>
      </c>
      <c r="G235" s="66">
        <v>600</v>
      </c>
      <c r="H235" s="66">
        <f t="shared" si="3"/>
        <v>900</v>
      </c>
      <c r="K235" s="21"/>
    </row>
    <row r="236" spans="1:11" ht="99.15" customHeight="1" x14ac:dyDescent="0.3">
      <c r="A236" s="26">
        <v>210</v>
      </c>
      <c r="B236" s="24" t="s">
        <v>170</v>
      </c>
      <c r="C236" s="23" t="s">
        <v>171</v>
      </c>
      <c r="D236" s="87" t="s">
        <v>204</v>
      </c>
      <c r="E236" s="87"/>
      <c r="F236" s="87" t="s">
        <v>126</v>
      </c>
      <c r="G236" s="66">
        <v>600</v>
      </c>
      <c r="H236" s="66">
        <f t="shared" si="3"/>
        <v>900</v>
      </c>
      <c r="K236" s="21"/>
    </row>
    <row r="237" spans="1:11" ht="99.15" customHeight="1" x14ac:dyDescent="0.3">
      <c r="A237" s="23">
        <v>211</v>
      </c>
      <c r="B237" s="24" t="s">
        <v>170</v>
      </c>
      <c r="C237" s="23" t="s">
        <v>171</v>
      </c>
      <c r="D237" s="87" t="s">
        <v>205</v>
      </c>
      <c r="E237" s="87"/>
      <c r="F237" s="87" t="s">
        <v>126</v>
      </c>
      <c r="G237" s="66">
        <v>500</v>
      </c>
      <c r="H237" s="66">
        <f t="shared" si="3"/>
        <v>750</v>
      </c>
      <c r="K237" s="21"/>
    </row>
    <row r="238" spans="1:11" ht="99.15" customHeight="1" x14ac:dyDescent="0.3">
      <c r="A238" s="26">
        <v>212</v>
      </c>
      <c r="B238" s="24" t="s">
        <v>170</v>
      </c>
      <c r="C238" s="23" t="s">
        <v>171</v>
      </c>
      <c r="D238" s="87" t="s">
        <v>206</v>
      </c>
      <c r="E238" s="87"/>
      <c r="F238" s="87" t="s">
        <v>126</v>
      </c>
      <c r="G238" s="66">
        <v>500</v>
      </c>
      <c r="H238" s="66">
        <f t="shared" si="3"/>
        <v>750</v>
      </c>
      <c r="K238" s="21"/>
    </row>
    <row r="239" spans="1:11" ht="99.15" customHeight="1" x14ac:dyDescent="0.3">
      <c r="A239" s="23">
        <v>213</v>
      </c>
      <c r="B239" s="24" t="s">
        <v>170</v>
      </c>
      <c r="C239" s="23" t="s">
        <v>171</v>
      </c>
      <c r="D239" s="87" t="s">
        <v>207</v>
      </c>
      <c r="E239" s="87"/>
      <c r="F239" s="87" t="s">
        <v>126</v>
      </c>
      <c r="G239" s="66">
        <v>400</v>
      </c>
      <c r="H239" s="66">
        <f t="shared" si="3"/>
        <v>600</v>
      </c>
      <c r="K239" s="21"/>
    </row>
    <row r="240" spans="1:11" ht="99.15" customHeight="1" x14ac:dyDescent="0.3">
      <c r="A240" s="26">
        <v>214</v>
      </c>
      <c r="B240" s="24" t="s">
        <v>170</v>
      </c>
      <c r="C240" s="23" t="s">
        <v>171</v>
      </c>
      <c r="D240" s="87" t="s">
        <v>208</v>
      </c>
      <c r="E240" s="87" t="s">
        <v>209</v>
      </c>
      <c r="F240" s="87" t="s">
        <v>126</v>
      </c>
      <c r="G240" s="66">
        <v>250</v>
      </c>
      <c r="H240" s="66">
        <f t="shared" si="3"/>
        <v>375</v>
      </c>
      <c r="K240" s="21"/>
    </row>
    <row r="241" spans="1:11" ht="99.15" customHeight="1" x14ac:dyDescent="0.3">
      <c r="A241" s="23">
        <v>215</v>
      </c>
      <c r="B241" s="24" t="s">
        <v>170</v>
      </c>
      <c r="C241" s="23" t="s">
        <v>171</v>
      </c>
      <c r="D241" s="87" t="s">
        <v>210</v>
      </c>
      <c r="E241" s="87" t="s">
        <v>209</v>
      </c>
      <c r="F241" s="87" t="s">
        <v>126</v>
      </c>
      <c r="G241" s="66">
        <v>150</v>
      </c>
      <c r="H241" s="66">
        <f t="shared" si="3"/>
        <v>225</v>
      </c>
      <c r="K241" s="21"/>
    </row>
    <row r="242" spans="1:11" ht="99.15" customHeight="1" x14ac:dyDescent="0.3">
      <c r="A242" s="26">
        <v>216</v>
      </c>
      <c r="B242" s="24" t="s">
        <v>170</v>
      </c>
      <c r="C242" s="23" t="s">
        <v>171</v>
      </c>
      <c r="D242" s="87" t="s">
        <v>211</v>
      </c>
      <c r="E242" s="87"/>
      <c r="F242" s="87" t="s">
        <v>126</v>
      </c>
      <c r="G242" s="66">
        <v>200</v>
      </c>
      <c r="H242" s="66">
        <f t="shared" si="3"/>
        <v>300</v>
      </c>
      <c r="K242" s="21"/>
    </row>
    <row r="243" spans="1:11" ht="99.15" customHeight="1" x14ac:dyDescent="0.3">
      <c r="A243" s="23">
        <v>217</v>
      </c>
      <c r="B243" s="24" t="s">
        <v>170</v>
      </c>
      <c r="C243" s="23" t="s">
        <v>171</v>
      </c>
      <c r="D243" s="87" t="s">
        <v>212</v>
      </c>
      <c r="E243" s="87"/>
      <c r="F243" s="87" t="s">
        <v>126</v>
      </c>
      <c r="G243" s="66">
        <v>250</v>
      </c>
      <c r="H243" s="66">
        <f t="shared" si="3"/>
        <v>375</v>
      </c>
      <c r="K243" s="21"/>
    </row>
    <row r="244" spans="1:11" ht="99.15" customHeight="1" x14ac:dyDescent="0.3">
      <c r="A244" s="26">
        <v>218</v>
      </c>
      <c r="B244" s="24" t="s">
        <v>170</v>
      </c>
      <c r="C244" s="23" t="s">
        <v>171</v>
      </c>
      <c r="D244" s="87" t="s">
        <v>213</v>
      </c>
      <c r="E244" s="87"/>
      <c r="F244" s="87" t="s">
        <v>715</v>
      </c>
      <c r="G244" s="66">
        <v>400</v>
      </c>
      <c r="H244" s="66">
        <f t="shared" si="3"/>
        <v>600</v>
      </c>
      <c r="K244" s="21"/>
    </row>
    <row r="245" spans="1:11" ht="99.15" customHeight="1" x14ac:dyDescent="0.3">
      <c r="A245" s="23">
        <v>219</v>
      </c>
      <c r="B245" s="24" t="s">
        <v>170</v>
      </c>
      <c r="C245" s="23" t="s">
        <v>171</v>
      </c>
      <c r="D245" s="87" t="s">
        <v>214</v>
      </c>
      <c r="E245" s="87"/>
      <c r="F245" s="87" t="s">
        <v>13</v>
      </c>
      <c r="G245" s="66">
        <v>300</v>
      </c>
      <c r="H245" s="66">
        <f t="shared" si="3"/>
        <v>450</v>
      </c>
      <c r="K245" s="21"/>
    </row>
    <row r="246" spans="1:11" ht="99.15" customHeight="1" x14ac:dyDescent="0.3">
      <c r="A246" s="26">
        <v>220</v>
      </c>
      <c r="B246" s="24" t="s">
        <v>170</v>
      </c>
      <c r="C246" s="23" t="s">
        <v>171</v>
      </c>
      <c r="D246" s="87" t="s">
        <v>215</v>
      </c>
      <c r="E246" s="87"/>
      <c r="F246" s="87" t="s">
        <v>13</v>
      </c>
      <c r="G246" s="66">
        <v>500</v>
      </c>
      <c r="H246" s="66">
        <f t="shared" si="3"/>
        <v>750</v>
      </c>
      <c r="K246" s="21"/>
    </row>
    <row r="247" spans="1:11" ht="99.15" customHeight="1" x14ac:dyDescent="0.3">
      <c r="A247" s="23">
        <v>221</v>
      </c>
      <c r="B247" s="24" t="s">
        <v>610</v>
      </c>
      <c r="C247" s="23" t="s">
        <v>611</v>
      </c>
      <c r="D247" s="87" t="s">
        <v>216</v>
      </c>
      <c r="E247" s="87"/>
      <c r="F247" s="87" t="s">
        <v>126</v>
      </c>
      <c r="G247" s="66">
        <v>800</v>
      </c>
      <c r="H247" s="66">
        <f t="shared" si="3"/>
        <v>1200</v>
      </c>
      <c r="K247" s="21"/>
    </row>
    <row r="248" spans="1:11" ht="99.15" customHeight="1" x14ac:dyDescent="0.3">
      <c r="A248" s="26">
        <v>222</v>
      </c>
      <c r="B248" s="24" t="s">
        <v>610</v>
      </c>
      <c r="C248" s="23" t="s">
        <v>611</v>
      </c>
      <c r="D248" s="87" t="s">
        <v>217</v>
      </c>
      <c r="E248" s="87"/>
      <c r="F248" s="87" t="s">
        <v>126</v>
      </c>
      <c r="G248" s="66">
        <v>700</v>
      </c>
      <c r="H248" s="66">
        <f t="shared" si="3"/>
        <v>1050</v>
      </c>
      <c r="K248" s="21"/>
    </row>
    <row r="249" spans="1:11" ht="99.15" customHeight="1" x14ac:dyDescent="0.3">
      <c r="A249" s="23">
        <v>223</v>
      </c>
      <c r="B249" s="24" t="s">
        <v>610</v>
      </c>
      <c r="C249" s="23" t="s">
        <v>611</v>
      </c>
      <c r="D249" s="87" t="s">
        <v>218</v>
      </c>
      <c r="E249" s="87"/>
      <c r="F249" s="87" t="s">
        <v>126</v>
      </c>
      <c r="G249" s="66">
        <v>700</v>
      </c>
      <c r="H249" s="66">
        <f t="shared" si="3"/>
        <v>1050</v>
      </c>
      <c r="K249" s="21"/>
    </row>
    <row r="250" spans="1:11" ht="99.15" customHeight="1" x14ac:dyDescent="0.3">
      <c r="A250" s="26">
        <v>224</v>
      </c>
      <c r="B250" s="24" t="s">
        <v>610</v>
      </c>
      <c r="C250" s="23" t="s">
        <v>611</v>
      </c>
      <c r="D250" s="87" t="s">
        <v>612</v>
      </c>
      <c r="E250" s="87"/>
      <c r="F250" s="87" t="s">
        <v>126</v>
      </c>
      <c r="G250" s="66">
        <v>700</v>
      </c>
      <c r="H250" s="66">
        <f t="shared" si="3"/>
        <v>1050</v>
      </c>
      <c r="K250" s="21"/>
    </row>
    <row r="251" spans="1:11" ht="99.15" customHeight="1" x14ac:dyDescent="0.3">
      <c r="A251" s="23">
        <v>225</v>
      </c>
      <c r="B251" s="24" t="s">
        <v>610</v>
      </c>
      <c r="C251" s="23" t="s">
        <v>611</v>
      </c>
      <c r="D251" s="87" t="s">
        <v>219</v>
      </c>
      <c r="E251" s="87"/>
      <c r="F251" s="87" t="s">
        <v>126</v>
      </c>
      <c r="G251" s="66">
        <v>1000</v>
      </c>
      <c r="H251" s="66">
        <f t="shared" si="3"/>
        <v>1500</v>
      </c>
      <c r="K251" s="21"/>
    </row>
    <row r="252" spans="1:11" ht="99.15" customHeight="1" x14ac:dyDescent="0.3">
      <c r="A252" s="26">
        <v>226</v>
      </c>
      <c r="B252" s="24" t="s">
        <v>610</v>
      </c>
      <c r="C252" s="23" t="s">
        <v>611</v>
      </c>
      <c r="D252" s="87" t="s">
        <v>220</v>
      </c>
      <c r="E252" s="87"/>
      <c r="F252" s="87" t="s">
        <v>126</v>
      </c>
      <c r="G252" s="66">
        <v>900</v>
      </c>
      <c r="H252" s="66">
        <f t="shared" si="3"/>
        <v>1350</v>
      </c>
      <c r="K252" s="21"/>
    </row>
    <row r="253" spans="1:11" ht="99.15" customHeight="1" x14ac:dyDescent="0.3">
      <c r="A253" s="23">
        <v>227</v>
      </c>
      <c r="B253" s="24" t="s">
        <v>610</v>
      </c>
      <c r="C253" s="23" t="s">
        <v>611</v>
      </c>
      <c r="D253" s="87" t="s">
        <v>221</v>
      </c>
      <c r="E253" s="87"/>
      <c r="F253" s="87" t="s">
        <v>126</v>
      </c>
      <c r="G253" s="66">
        <v>900</v>
      </c>
      <c r="H253" s="66">
        <f t="shared" si="3"/>
        <v>1350</v>
      </c>
      <c r="K253" s="21"/>
    </row>
    <row r="254" spans="1:11" ht="99.15" customHeight="1" x14ac:dyDescent="0.3">
      <c r="A254" s="26">
        <v>228</v>
      </c>
      <c r="B254" s="24" t="s">
        <v>610</v>
      </c>
      <c r="C254" s="23" t="s">
        <v>611</v>
      </c>
      <c r="D254" s="87" t="s">
        <v>222</v>
      </c>
      <c r="E254" s="87"/>
      <c r="F254" s="87" t="s">
        <v>126</v>
      </c>
      <c r="G254" s="66">
        <v>300</v>
      </c>
      <c r="H254" s="66">
        <f t="shared" si="3"/>
        <v>450</v>
      </c>
      <c r="K254" s="21"/>
    </row>
    <row r="255" spans="1:11" ht="99.15" customHeight="1" x14ac:dyDescent="0.3">
      <c r="A255" s="23">
        <v>229</v>
      </c>
      <c r="B255" s="24" t="s">
        <v>610</v>
      </c>
      <c r="C255" s="23" t="s">
        <v>611</v>
      </c>
      <c r="D255" s="87" t="s">
        <v>223</v>
      </c>
      <c r="E255" s="87"/>
      <c r="F255" s="87" t="s">
        <v>126</v>
      </c>
      <c r="G255" s="66">
        <v>450</v>
      </c>
      <c r="H255" s="66">
        <f t="shared" si="3"/>
        <v>675</v>
      </c>
      <c r="K255" s="21"/>
    </row>
    <row r="256" spans="1:11" ht="99.15" customHeight="1" x14ac:dyDescent="0.3">
      <c r="A256" s="26">
        <v>230</v>
      </c>
      <c r="B256" s="24" t="s">
        <v>170</v>
      </c>
      <c r="C256" s="23" t="s">
        <v>224</v>
      </c>
      <c r="D256" s="87" t="s">
        <v>225</v>
      </c>
      <c r="E256" s="87"/>
      <c r="F256" s="87" t="s">
        <v>13</v>
      </c>
      <c r="G256" s="66">
        <v>1300</v>
      </c>
      <c r="H256" s="66">
        <f t="shared" si="3"/>
        <v>1950</v>
      </c>
      <c r="K256" s="21"/>
    </row>
    <row r="257" spans="1:11" ht="99.15" customHeight="1" x14ac:dyDescent="0.3">
      <c r="A257" s="23">
        <v>231</v>
      </c>
      <c r="B257" s="24" t="s">
        <v>170</v>
      </c>
      <c r="C257" s="23" t="s">
        <v>224</v>
      </c>
      <c r="D257" s="87" t="s">
        <v>613</v>
      </c>
      <c r="E257" s="87"/>
      <c r="F257" s="87" t="s">
        <v>13</v>
      </c>
      <c r="G257" s="66">
        <v>1000</v>
      </c>
      <c r="H257" s="66">
        <f t="shared" si="3"/>
        <v>1500</v>
      </c>
      <c r="K257" s="21"/>
    </row>
    <row r="258" spans="1:11" ht="99.15" customHeight="1" x14ac:dyDescent="0.3">
      <c r="A258" s="26">
        <v>232</v>
      </c>
      <c r="B258" s="24" t="s">
        <v>170</v>
      </c>
      <c r="C258" s="23" t="s">
        <v>224</v>
      </c>
      <c r="D258" s="87" t="s">
        <v>226</v>
      </c>
      <c r="E258" s="87"/>
      <c r="F258" s="87" t="s">
        <v>13</v>
      </c>
      <c r="G258" s="66">
        <v>400</v>
      </c>
      <c r="H258" s="66">
        <f t="shared" si="3"/>
        <v>600</v>
      </c>
      <c r="K258" s="21"/>
    </row>
    <row r="259" spans="1:11" ht="91.2" x14ac:dyDescent="0.3">
      <c r="A259" s="23">
        <v>233</v>
      </c>
      <c r="B259" s="24" t="s">
        <v>170</v>
      </c>
      <c r="C259" s="23" t="s">
        <v>614</v>
      </c>
      <c r="D259" s="87" t="s">
        <v>227</v>
      </c>
      <c r="E259" s="87"/>
      <c r="F259" s="87" t="s">
        <v>13</v>
      </c>
      <c r="G259" s="66">
        <v>700</v>
      </c>
      <c r="H259" s="66">
        <f t="shared" si="3"/>
        <v>1050</v>
      </c>
      <c r="K259" s="21"/>
    </row>
    <row r="260" spans="1:11" ht="91.2" x14ac:dyDescent="0.3">
      <c r="A260" s="26">
        <v>234</v>
      </c>
      <c r="B260" s="24" t="s">
        <v>170</v>
      </c>
      <c r="C260" s="23" t="s">
        <v>614</v>
      </c>
      <c r="D260" s="87" t="s">
        <v>228</v>
      </c>
      <c r="E260" s="87"/>
      <c r="F260" s="87" t="s">
        <v>13</v>
      </c>
      <c r="G260" s="66">
        <v>600</v>
      </c>
      <c r="H260" s="66">
        <f t="shared" si="3"/>
        <v>900</v>
      </c>
      <c r="K260" s="21"/>
    </row>
    <row r="261" spans="1:11" ht="91.2" x14ac:dyDescent="0.3">
      <c r="A261" s="23">
        <v>235</v>
      </c>
      <c r="B261" s="24" t="s">
        <v>170</v>
      </c>
      <c r="C261" s="23" t="s">
        <v>614</v>
      </c>
      <c r="D261" s="87" t="s">
        <v>229</v>
      </c>
      <c r="E261" s="87"/>
      <c r="F261" s="87" t="s">
        <v>13</v>
      </c>
      <c r="G261" s="66">
        <v>600</v>
      </c>
      <c r="H261" s="66">
        <f t="shared" si="3"/>
        <v>900</v>
      </c>
      <c r="K261" s="21"/>
    </row>
    <row r="262" spans="1:11" ht="91.2" x14ac:dyDescent="0.3">
      <c r="A262" s="26">
        <v>236</v>
      </c>
      <c r="B262" s="24" t="s">
        <v>170</v>
      </c>
      <c r="C262" s="23" t="s">
        <v>614</v>
      </c>
      <c r="D262" s="87" t="s">
        <v>230</v>
      </c>
      <c r="E262" s="87"/>
      <c r="F262" s="87" t="s">
        <v>13</v>
      </c>
      <c r="G262" s="66">
        <v>600</v>
      </c>
      <c r="H262" s="66">
        <f t="shared" si="3"/>
        <v>900</v>
      </c>
      <c r="K262" s="21"/>
    </row>
    <row r="263" spans="1:11" ht="91.2" x14ac:dyDescent="0.3">
      <c r="A263" s="23">
        <v>237</v>
      </c>
      <c r="B263" s="24" t="s">
        <v>170</v>
      </c>
      <c r="C263" s="23" t="s">
        <v>614</v>
      </c>
      <c r="D263" s="87" t="s">
        <v>231</v>
      </c>
      <c r="E263" s="87"/>
      <c r="F263" s="87" t="s">
        <v>13</v>
      </c>
      <c r="G263" s="66">
        <v>400</v>
      </c>
      <c r="H263" s="66">
        <f t="shared" si="3"/>
        <v>600</v>
      </c>
      <c r="K263" s="21"/>
    </row>
    <row r="264" spans="1:11" ht="91.2" x14ac:dyDescent="0.3">
      <c r="A264" s="26">
        <v>238</v>
      </c>
      <c r="B264" s="24" t="s">
        <v>170</v>
      </c>
      <c r="C264" s="23" t="s">
        <v>614</v>
      </c>
      <c r="D264" s="87" t="s">
        <v>232</v>
      </c>
      <c r="E264" s="87"/>
      <c r="F264" s="87" t="s">
        <v>13</v>
      </c>
      <c r="G264" s="66">
        <v>400</v>
      </c>
      <c r="H264" s="66">
        <f t="shared" si="3"/>
        <v>600</v>
      </c>
      <c r="K264" s="21"/>
    </row>
    <row r="265" spans="1:11" ht="99.15" customHeight="1" x14ac:dyDescent="0.3">
      <c r="A265" s="23">
        <v>239</v>
      </c>
      <c r="B265" s="24" t="s">
        <v>170</v>
      </c>
      <c r="C265" s="23" t="s">
        <v>614</v>
      </c>
      <c r="D265" s="87" t="s">
        <v>233</v>
      </c>
      <c r="E265" s="87"/>
      <c r="F265" s="87" t="s">
        <v>13</v>
      </c>
      <c r="G265" s="66">
        <v>650</v>
      </c>
      <c r="H265" s="66">
        <f t="shared" si="3"/>
        <v>975</v>
      </c>
      <c r="K265" s="21"/>
    </row>
    <row r="266" spans="1:11" ht="99.15" customHeight="1" x14ac:dyDescent="0.3">
      <c r="A266" s="26">
        <v>240</v>
      </c>
      <c r="B266" s="24" t="s">
        <v>170</v>
      </c>
      <c r="C266" s="23" t="s">
        <v>614</v>
      </c>
      <c r="D266" s="87" t="s">
        <v>234</v>
      </c>
      <c r="E266" s="87"/>
      <c r="F266" s="87" t="s">
        <v>13</v>
      </c>
      <c r="G266" s="66">
        <v>650</v>
      </c>
      <c r="H266" s="66">
        <f t="shared" si="3"/>
        <v>975</v>
      </c>
      <c r="K266" s="21"/>
    </row>
    <row r="267" spans="1:11" ht="99.15" customHeight="1" x14ac:dyDescent="0.3">
      <c r="A267" s="23">
        <v>241</v>
      </c>
      <c r="B267" s="24" t="s">
        <v>170</v>
      </c>
      <c r="C267" s="23" t="s">
        <v>614</v>
      </c>
      <c r="D267" s="87" t="s">
        <v>235</v>
      </c>
      <c r="E267" s="87"/>
      <c r="F267" s="87" t="s">
        <v>13</v>
      </c>
      <c r="G267" s="66">
        <v>650</v>
      </c>
      <c r="H267" s="66">
        <f t="shared" si="3"/>
        <v>975</v>
      </c>
      <c r="K267" s="21"/>
    </row>
    <row r="268" spans="1:11" ht="99.15" customHeight="1" x14ac:dyDescent="0.3">
      <c r="A268" s="26">
        <v>242</v>
      </c>
      <c r="B268" s="24" t="s">
        <v>170</v>
      </c>
      <c r="C268" s="23" t="s">
        <v>614</v>
      </c>
      <c r="D268" s="87" t="s">
        <v>236</v>
      </c>
      <c r="E268" s="87"/>
      <c r="F268" s="87" t="s">
        <v>13</v>
      </c>
      <c r="G268" s="66">
        <v>700</v>
      </c>
      <c r="H268" s="66">
        <f t="shared" si="3"/>
        <v>1050</v>
      </c>
      <c r="K268" s="21"/>
    </row>
    <row r="269" spans="1:11" ht="99.15" customHeight="1" x14ac:dyDescent="0.3">
      <c r="A269" s="23">
        <v>243</v>
      </c>
      <c r="B269" s="24" t="s">
        <v>170</v>
      </c>
      <c r="C269" s="23" t="s">
        <v>614</v>
      </c>
      <c r="D269" s="87" t="s">
        <v>237</v>
      </c>
      <c r="E269" s="87"/>
      <c r="F269" s="87" t="s">
        <v>13</v>
      </c>
      <c r="G269" s="66">
        <v>400</v>
      </c>
      <c r="H269" s="66">
        <f t="shared" si="3"/>
        <v>600</v>
      </c>
      <c r="K269" s="21"/>
    </row>
    <row r="270" spans="1:11" ht="99.15" customHeight="1" x14ac:dyDescent="0.3">
      <c r="A270" s="26">
        <v>244</v>
      </c>
      <c r="B270" s="24" t="s">
        <v>170</v>
      </c>
      <c r="C270" s="23" t="s">
        <v>614</v>
      </c>
      <c r="D270" s="87" t="s">
        <v>238</v>
      </c>
      <c r="E270" s="87"/>
      <c r="F270" s="87" t="s">
        <v>13</v>
      </c>
      <c r="G270" s="66">
        <v>400</v>
      </c>
      <c r="H270" s="66">
        <f t="shared" si="3"/>
        <v>600</v>
      </c>
      <c r="K270" s="21"/>
    </row>
    <row r="271" spans="1:11" ht="114" x14ac:dyDescent="0.3">
      <c r="A271" s="23">
        <v>245</v>
      </c>
      <c r="B271" s="24" t="s">
        <v>170</v>
      </c>
      <c r="C271" s="23" t="s">
        <v>614</v>
      </c>
      <c r="D271" s="87" t="s">
        <v>239</v>
      </c>
      <c r="E271" s="87"/>
      <c r="F271" s="87" t="s">
        <v>13</v>
      </c>
      <c r="G271" s="66">
        <v>1300</v>
      </c>
      <c r="H271" s="66">
        <f t="shared" si="3"/>
        <v>1950</v>
      </c>
      <c r="K271" s="21"/>
    </row>
    <row r="272" spans="1:11" ht="114" x14ac:dyDescent="0.3">
      <c r="A272" s="26">
        <v>246</v>
      </c>
      <c r="B272" s="24" t="s">
        <v>170</v>
      </c>
      <c r="C272" s="23" t="s">
        <v>614</v>
      </c>
      <c r="D272" s="87" t="s">
        <v>240</v>
      </c>
      <c r="E272" s="87"/>
      <c r="F272" s="87" t="s">
        <v>13</v>
      </c>
      <c r="G272" s="66">
        <v>900</v>
      </c>
      <c r="H272" s="66">
        <f t="shared" si="3"/>
        <v>1350</v>
      </c>
      <c r="K272" s="21"/>
    </row>
    <row r="273" spans="1:11" ht="99.15" customHeight="1" x14ac:dyDescent="0.3">
      <c r="A273" s="23">
        <v>247</v>
      </c>
      <c r="B273" s="24" t="s">
        <v>170</v>
      </c>
      <c r="C273" s="23" t="s">
        <v>614</v>
      </c>
      <c r="D273" s="87" t="s">
        <v>241</v>
      </c>
      <c r="E273" s="87"/>
      <c r="F273" s="87" t="s">
        <v>13</v>
      </c>
      <c r="G273" s="66">
        <v>1300</v>
      </c>
      <c r="H273" s="66">
        <f t="shared" si="3"/>
        <v>1950</v>
      </c>
      <c r="K273" s="21"/>
    </row>
    <row r="274" spans="1:11" ht="99.15" customHeight="1" x14ac:dyDescent="0.3">
      <c r="A274" s="26">
        <v>248</v>
      </c>
      <c r="B274" s="24" t="s">
        <v>170</v>
      </c>
      <c r="C274" s="23" t="s">
        <v>614</v>
      </c>
      <c r="D274" s="87" t="s">
        <v>242</v>
      </c>
      <c r="E274" s="87"/>
      <c r="F274" s="87" t="s">
        <v>13</v>
      </c>
      <c r="G274" s="66">
        <v>600</v>
      </c>
      <c r="H274" s="66">
        <f t="shared" si="3"/>
        <v>900</v>
      </c>
      <c r="K274" s="21"/>
    </row>
    <row r="275" spans="1:11" ht="99.15" customHeight="1" x14ac:dyDescent="0.3">
      <c r="A275" s="23">
        <v>249</v>
      </c>
      <c r="B275" s="24" t="s">
        <v>170</v>
      </c>
      <c r="C275" s="23" t="s">
        <v>611</v>
      </c>
      <c r="D275" s="87" t="s">
        <v>243</v>
      </c>
      <c r="E275" s="87"/>
      <c r="F275" s="87" t="s">
        <v>13</v>
      </c>
      <c r="G275" s="66">
        <v>800</v>
      </c>
      <c r="H275" s="66">
        <f t="shared" si="3"/>
        <v>1200</v>
      </c>
      <c r="K275" s="21"/>
    </row>
    <row r="276" spans="1:11" ht="99.15" customHeight="1" x14ac:dyDescent="0.3">
      <c r="A276" s="26">
        <v>250</v>
      </c>
      <c r="B276" s="24" t="s">
        <v>170</v>
      </c>
      <c r="C276" s="23" t="s">
        <v>611</v>
      </c>
      <c r="D276" s="87" t="s">
        <v>244</v>
      </c>
      <c r="E276" s="87"/>
      <c r="F276" s="87" t="s">
        <v>13</v>
      </c>
      <c r="G276" s="66">
        <v>700</v>
      </c>
      <c r="H276" s="66">
        <f t="shared" si="3"/>
        <v>1050</v>
      </c>
      <c r="K276" s="21"/>
    </row>
    <row r="277" spans="1:11" ht="99.15" customHeight="1" x14ac:dyDescent="0.3">
      <c r="A277" s="23">
        <v>251</v>
      </c>
      <c r="B277" s="24" t="s">
        <v>170</v>
      </c>
      <c r="C277" s="23" t="s">
        <v>611</v>
      </c>
      <c r="D277" s="87" t="s">
        <v>245</v>
      </c>
      <c r="E277" s="87"/>
      <c r="F277" s="87" t="s">
        <v>13</v>
      </c>
      <c r="G277" s="66">
        <v>600</v>
      </c>
      <c r="H277" s="66">
        <f t="shared" si="3"/>
        <v>900</v>
      </c>
      <c r="K277" s="21"/>
    </row>
    <row r="278" spans="1:11" ht="99.15" customHeight="1" x14ac:dyDescent="0.3">
      <c r="A278" s="26">
        <v>252</v>
      </c>
      <c r="B278" s="24" t="s">
        <v>170</v>
      </c>
      <c r="C278" s="23" t="s">
        <v>718</v>
      </c>
      <c r="D278" s="87" t="s">
        <v>719</v>
      </c>
      <c r="E278" s="87"/>
      <c r="F278" s="87" t="s">
        <v>13</v>
      </c>
      <c r="G278" s="66">
        <v>700</v>
      </c>
      <c r="H278" s="66">
        <f t="shared" si="3"/>
        <v>1050</v>
      </c>
      <c r="K278" s="21"/>
    </row>
    <row r="279" spans="1:11" ht="99.15" customHeight="1" x14ac:dyDescent="0.3">
      <c r="A279" s="23">
        <v>253</v>
      </c>
      <c r="B279" s="24" t="s">
        <v>170</v>
      </c>
      <c r="C279" s="23" t="s">
        <v>718</v>
      </c>
      <c r="D279" s="87" t="s">
        <v>720</v>
      </c>
      <c r="E279" s="87"/>
      <c r="F279" s="87" t="s">
        <v>13</v>
      </c>
      <c r="G279" s="66">
        <v>600</v>
      </c>
      <c r="H279" s="66">
        <f t="shared" si="3"/>
        <v>900</v>
      </c>
      <c r="K279" s="21"/>
    </row>
    <row r="280" spans="1:11" ht="99.15" customHeight="1" x14ac:dyDescent="0.3">
      <c r="A280" s="26">
        <v>254</v>
      </c>
      <c r="B280" s="24" t="s">
        <v>170</v>
      </c>
      <c r="C280" s="23" t="s">
        <v>718</v>
      </c>
      <c r="D280" s="87" t="s">
        <v>721</v>
      </c>
      <c r="E280" s="87"/>
      <c r="F280" s="87" t="s">
        <v>13</v>
      </c>
      <c r="G280" s="66">
        <v>600</v>
      </c>
      <c r="H280" s="66">
        <f t="shared" si="3"/>
        <v>900</v>
      </c>
      <c r="K280" s="21"/>
    </row>
    <row r="281" spans="1:11" ht="99.15" customHeight="1" x14ac:dyDescent="0.3">
      <c r="A281" s="23">
        <v>255</v>
      </c>
      <c r="B281" s="24" t="s">
        <v>170</v>
      </c>
      <c r="C281" s="23" t="s">
        <v>718</v>
      </c>
      <c r="D281" s="87" t="s">
        <v>722</v>
      </c>
      <c r="E281" s="87"/>
      <c r="F281" s="87" t="s">
        <v>13</v>
      </c>
      <c r="G281" s="66">
        <v>500</v>
      </c>
      <c r="H281" s="66">
        <f t="shared" si="3"/>
        <v>750</v>
      </c>
      <c r="K281" s="21"/>
    </row>
    <row r="282" spans="1:11" ht="99.15" customHeight="1" x14ac:dyDescent="0.3">
      <c r="A282" s="26">
        <v>256</v>
      </c>
      <c r="B282" s="24" t="s">
        <v>170</v>
      </c>
      <c r="C282" s="23" t="s">
        <v>718</v>
      </c>
      <c r="D282" s="87" t="s">
        <v>728</v>
      </c>
      <c r="E282" s="87"/>
      <c r="F282" s="87" t="s">
        <v>13</v>
      </c>
      <c r="G282" s="66">
        <v>500</v>
      </c>
      <c r="H282" s="66">
        <f t="shared" si="3"/>
        <v>750</v>
      </c>
      <c r="K282" s="21"/>
    </row>
    <row r="283" spans="1:11" ht="99.15" customHeight="1" x14ac:dyDescent="0.3">
      <c r="A283" s="23">
        <v>257</v>
      </c>
      <c r="B283" s="24" t="s">
        <v>170</v>
      </c>
      <c r="C283" s="23" t="s">
        <v>718</v>
      </c>
      <c r="D283" s="87" t="s">
        <v>723</v>
      </c>
      <c r="E283" s="87"/>
      <c r="F283" s="87" t="s">
        <v>13</v>
      </c>
      <c r="G283" s="66">
        <v>400</v>
      </c>
      <c r="H283" s="66">
        <f t="shared" si="3"/>
        <v>600</v>
      </c>
      <c r="K283" s="21"/>
    </row>
    <row r="284" spans="1:11" ht="99.15" customHeight="1" x14ac:dyDescent="0.3">
      <c r="A284" s="26">
        <v>258</v>
      </c>
      <c r="B284" s="24" t="s">
        <v>170</v>
      </c>
      <c r="C284" s="23" t="s">
        <v>718</v>
      </c>
      <c r="D284" s="87" t="s">
        <v>724</v>
      </c>
      <c r="E284" s="87"/>
      <c r="F284" s="87" t="s">
        <v>13</v>
      </c>
      <c r="G284" s="66">
        <v>400</v>
      </c>
      <c r="H284" s="66">
        <f t="shared" si="3"/>
        <v>600</v>
      </c>
      <c r="K284" s="21"/>
    </row>
    <row r="285" spans="1:11" ht="99.15" customHeight="1" x14ac:dyDescent="0.3">
      <c r="A285" s="23">
        <v>259</v>
      </c>
      <c r="B285" s="24" t="s">
        <v>170</v>
      </c>
      <c r="C285" s="23" t="s">
        <v>615</v>
      </c>
      <c r="D285" s="87" t="s">
        <v>725</v>
      </c>
      <c r="E285" s="87"/>
      <c r="F285" s="87" t="s">
        <v>13</v>
      </c>
      <c r="G285" s="66">
        <v>400</v>
      </c>
      <c r="H285" s="66">
        <f t="shared" si="3"/>
        <v>600</v>
      </c>
      <c r="K285" s="21"/>
    </row>
    <row r="286" spans="1:11" ht="91.2" x14ac:dyDescent="0.3">
      <c r="A286" s="26">
        <v>260</v>
      </c>
      <c r="B286" s="24" t="s">
        <v>170</v>
      </c>
      <c r="C286" s="23" t="s">
        <v>616</v>
      </c>
      <c r="D286" s="87" t="s">
        <v>247</v>
      </c>
      <c r="E286" s="87"/>
      <c r="F286" s="87" t="s">
        <v>248</v>
      </c>
      <c r="G286" s="66">
        <v>800</v>
      </c>
      <c r="H286" s="66">
        <f t="shared" si="3"/>
        <v>1200</v>
      </c>
      <c r="K286" s="21"/>
    </row>
    <row r="287" spans="1:11" ht="91.2" x14ac:dyDescent="0.3">
      <c r="A287" s="23">
        <v>261</v>
      </c>
      <c r="B287" s="24" t="s">
        <v>170</v>
      </c>
      <c r="C287" s="23" t="s">
        <v>616</v>
      </c>
      <c r="D287" s="87" t="s">
        <v>249</v>
      </c>
      <c r="E287" s="87"/>
      <c r="F287" s="87" t="s">
        <v>248</v>
      </c>
      <c r="G287" s="66">
        <v>400</v>
      </c>
      <c r="H287" s="66">
        <f t="shared" ref="H287:H350" si="4">G287*1.5</f>
        <v>600</v>
      </c>
      <c r="K287" s="21"/>
    </row>
    <row r="288" spans="1:11" ht="114" x14ac:dyDescent="0.3">
      <c r="A288" s="26">
        <v>262</v>
      </c>
      <c r="B288" s="24" t="s">
        <v>170</v>
      </c>
      <c r="C288" s="23" t="s">
        <v>616</v>
      </c>
      <c r="D288" s="87" t="s">
        <v>250</v>
      </c>
      <c r="E288" s="87"/>
      <c r="F288" s="87" t="s">
        <v>248</v>
      </c>
      <c r="G288" s="66">
        <v>800</v>
      </c>
      <c r="H288" s="66">
        <f t="shared" si="4"/>
        <v>1200</v>
      </c>
      <c r="K288" s="21"/>
    </row>
    <row r="289" spans="1:11" ht="114" x14ac:dyDescent="0.3">
      <c r="A289" s="23">
        <v>263</v>
      </c>
      <c r="B289" s="24" t="s">
        <v>170</v>
      </c>
      <c r="C289" s="23" t="s">
        <v>616</v>
      </c>
      <c r="D289" s="87" t="s">
        <v>251</v>
      </c>
      <c r="E289" s="87"/>
      <c r="F289" s="87" t="s">
        <v>248</v>
      </c>
      <c r="G289" s="66">
        <v>400</v>
      </c>
      <c r="H289" s="66">
        <f t="shared" si="4"/>
        <v>600</v>
      </c>
      <c r="K289" s="21"/>
    </row>
    <row r="290" spans="1:11" ht="99.15" customHeight="1" x14ac:dyDescent="0.3">
      <c r="A290" s="26">
        <v>264</v>
      </c>
      <c r="B290" s="24" t="s">
        <v>170</v>
      </c>
      <c r="C290" s="23" t="s">
        <v>616</v>
      </c>
      <c r="D290" s="87" t="s">
        <v>252</v>
      </c>
      <c r="E290" s="87"/>
      <c r="F290" s="87" t="s">
        <v>253</v>
      </c>
      <c r="G290" s="66">
        <v>4000</v>
      </c>
      <c r="H290" s="66">
        <f t="shared" si="4"/>
        <v>6000</v>
      </c>
      <c r="K290" s="21"/>
    </row>
    <row r="291" spans="1:11" ht="99.15" customHeight="1" x14ac:dyDescent="0.3">
      <c r="A291" s="23">
        <v>265</v>
      </c>
      <c r="B291" s="24" t="s">
        <v>170</v>
      </c>
      <c r="C291" s="23" t="s">
        <v>616</v>
      </c>
      <c r="D291" s="87" t="s">
        <v>617</v>
      </c>
      <c r="E291" s="87"/>
      <c r="F291" s="87" t="s">
        <v>13</v>
      </c>
      <c r="G291" s="66">
        <v>600</v>
      </c>
      <c r="H291" s="66">
        <f t="shared" si="4"/>
        <v>900</v>
      </c>
      <c r="K291" s="21"/>
    </row>
    <row r="292" spans="1:11" ht="99.15" customHeight="1" x14ac:dyDescent="0.3">
      <c r="A292" s="26">
        <v>266</v>
      </c>
      <c r="B292" s="24" t="s">
        <v>170</v>
      </c>
      <c r="C292" s="23" t="s">
        <v>616</v>
      </c>
      <c r="D292" s="87" t="s">
        <v>254</v>
      </c>
      <c r="E292" s="87"/>
      <c r="F292" s="87" t="s">
        <v>13</v>
      </c>
      <c r="G292" s="66">
        <v>1500</v>
      </c>
      <c r="H292" s="66">
        <f t="shared" si="4"/>
        <v>2250</v>
      </c>
      <c r="K292" s="21"/>
    </row>
    <row r="293" spans="1:11" ht="99.15" customHeight="1" x14ac:dyDescent="0.3">
      <c r="A293" s="23">
        <v>267</v>
      </c>
      <c r="B293" s="24" t="s">
        <v>170</v>
      </c>
      <c r="C293" s="23" t="s">
        <v>616</v>
      </c>
      <c r="D293" s="87" t="s">
        <v>255</v>
      </c>
      <c r="E293" s="87"/>
      <c r="F293" s="87" t="s">
        <v>13</v>
      </c>
      <c r="G293" s="66">
        <v>1000</v>
      </c>
      <c r="H293" s="66">
        <f t="shared" si="4"/>
        <v>1500</v>
      </c>
      <c r="K293" s="21"/>
    </row>
    <row r="294" spans="1:11" ht="99.15" customHeight="1" x14ac:dyDescent="0.3">
      <c r="A294" s="26">
        <v>268</v>
      </c>
      <c r="B294" s="24" t="s">
        <v>170</v>
      </c>
      <c r="C294" s="23" t="s">
        <v>616</v>
      </c>
      <c r="D294" s="87" t="s">
        <v>256</v>
      </c>
      <c r="E294" s="87"/>
      <c r="F294" s="87" t="s">
        <v>13</v>
      </c>
      <c r="G294" s="66">
        <v>700</v>
      </c>
      <c r="H294" s="66">
        <f t="shared" si="4"/>
        <v>1050</v>
      </c>
      <c r="K294" s="21"/>
    </row>
    <row r="295" spans="1:11" ht="99.15" customHeight="1" x14ac:dyDescent="0.3">
      <c r="A295" s="23">
        <v>269</v>
      </c>
      <c r="B295" s="24" t="s">
        <v>170</v>
      </c>
      <c r="C295" s="23" t="s">
        <v>246</v>
      </c>
      <c r="D295" s="87" t="s">
        <v>618</v>
      </c>
      <c r="E295" s="87"/>
      <c r="F295" s="87" t="s">
        <v>13</v>
      </c>
      <c r="G295" s="66">
        <v>1000</v>
      </c>
      <c r="H295" s="66">
        <f t="shared" si="4"/>
        <v>1500</v>
      </c>
      <c r="K295" s="21"/>
    </row>
    <row r="296" spans="1:11" ht="99.15" customHeight="1" x14ac:dyDescent="0.3">
      <c r="A296" s="26">
        <v>270</v>
      </c>
      <c r="B296" s="24" t="s">
        <v>170</v>
      </c>
      <c r="C296" s="23" t="s">
        <v>257</v>
      </c>
      <c r="D296" s="87" t="s">
        <v>258</v>
      </c>
      <c r="E296" s="87"/>
      <c r="F296" s="87" t="s">
        <v>13</v>
      </c>
      <c r="G296" s="66">
        <v>3000</v>
      </c>
      <c r="H296" s="66">
        <f t="shared" si="4"/>
        <v>4500</v>
      </c>
      <c r="K296" s="21"/>
    </row>
    <row r="297" spans="1:11" ht="99.15" customHeight="1" x14ac:dyDescent="0.3">
      <c r="A297" s="23">
        <v>271</v>
      </c>
      <c r="B297" s="24" t="s">
        <v>170</v>
      </c>
      <c r="C297" s="23" t="s">
        <v>257</v>
      </c>
      <c r="D297" s="87" t="s">
        <v>259</v>
      </c>
      <c r="E297" s="87"/>
      <c r="F297" s="87" t="s">
        <v>13</v>
      </c>
      <c r="G297" s="66">
        <v>1400</v>
      </c>
      <c r="H297" s="66">
        <f t="shared" si="4"/>
        <v>2100</v>
      </c>
      <c r="K297" s="21"/>
    </row>
    <row r="298" spans="1:11" ht="99.15" customHeight="1" x14ac:dyDescent="0.3">
      <c r="A298" s="26">
        <v>272</v>
      </c>
      <c r="B298" s="24" t="s">
        <v>170</v>
      </c>
      <c r="C298" s="23" t="s">
        <v>257</v>
      </c>
      <c r="D298" s="87" t="s">
        <v>260</v>
      </c>
      <c r="E298" s="87"/>
      <c r="F298" s="87" t="s">
        <v>13</v>
      </c>
      <c r="G298" s="66">
        <v>600</v>
      </c>
      <c r="H298" s="66">
        <f t="shared" si="4"/>
        <v>900</v>
      </c>
      <c r="K298" s="21"/>
    </row>
    <row r="299" spans="1:11" ht="99.15" customHeight="1" x14ac:dyDescent="0.3">
      <c r="A299" s="23">
        <v>273</v>
      </c>
      <c r="B299" s="24" t="s">
        <v>170</v>
      </c>
      <c r="C299" s="23" t="s">
        <v>257</v>
      </c>
      <c r="D299" s="87" t="s">
        <v>261</v>
      </c>
      <c r="E299" s="87"/>
      <c r="F299" s="87" t="s">
        <v>13</v>
      </c>
      <c r="G299" s="66">
        <v>800</v>
      </c>
      <c r="H299" s="66">
        <f t="shared" si="4"/>
        <v>1200</v>
      </c>
      <c r="K299" s="21"/>
    </row>
    <row r="300" spans="1:11" ht="99.15" customHeight="1" x14ac:dyDescent="0.3">
      <c r="A300" s="26">
        <v>274</v>
      </c>
      <c r="B300" s="24" t="s">
        <v>170</v>
      </c>
      <c r="C300" s="23" t="s">
        <v>257</v>
      </c>
      <c r="D300" s="87" t="s">
        <v>262</v>
      </c>
      <c r="E300" s="87"/>
      <c r="F300" s="87" t="s">
        <v>126</v>
      </c>
      <c r="G300" s="66">
        <v>250</v>
      </c>
      <c r="H300" s="66">
        <f t="shared" si="4"/>
        <v>375</v>
      </c>
      <c r="K300" s="21"/>
    </row>
    <row r="301" spans="1:11" ht="99.15" customHeight="1" x14ac:dyDescent="0.3">
      <c r="A301" s="23">
        <v>275</v>
      </c>
      <c r="B301" s="24" t="s">
        <v>170</v>
      </c>
      <c r="C301" s="23" t="s">
        <v>257</v>
      </c>
      <c r="D301" s="87" t="s">
        <v>263</v>
      </c>
      <c r="E301" s="87"/>
      <c r="F301" s="87" t="s">
        <v>13</v>
      </c>
      <c r="G301" s="66">
        <v>500</v>
      </c>
      <c r="H301" s="66">
        <f t="shared" si="4"/>
        <v>750</v>
      </c>
      <c r="K301" s="21"/>
    </row>
    <row r="302" spans="1:11" ht="114" x14ac:dyDescent="0.3">
      <c r="A302" s="26">
        <v>276</v>
      </c>
      <c r="B302" s="24" t="s">
        <v>170</v>
      </c>
      <c r="C302" s="23" t="s">
        <v>257</v>
      </c>
      <c r="D302" s="87" t="s">
        <v>264</v>
      </c>
      <c r="E302" s="87"/>
      <c r="F302" s="87" t="s">
        <v>13</v>
      </c>
      <c r="G302" s="66">
        <v>300</v>
      </c>
      <c r="H302" s="66">
        <f t="shared" si="4"/>
        <v>450</v>
      </c>
      <c r="K302" s="21"/>
    </row>
    <row r="303" spans="1:11" ht="99.15" customHeight="1" x14ac:dyDescent="0.3">
      <c r="A303" s="23">
        <v>277</v>
      </c>
      <c r="B303" s="24" t="s">
        <v>170</v>
      </c>
      <c r="C303" s="23" t="s">
        <v>257</v>
      </c>
      <c r="D303" s="87" t="s">
        <v>265</v>
      </c>
      <c r="E303" s="87"/>
      <c r="F303" s="87" t="s">
        <v>13</v>
      </c>
      <c r="G303" s="66">
        <v>300</v>
      </c>
      <c r="H303" s="66">
        <f t="shared" si="4"/>
        <v>450</v>
      </c>
      <c r="K303" s="21"/>
    </row>
    <row r="304" spans="1:11" ht="99.15" customHeight="1" x14ac:dyDescent="0.3">
      <c r="A304" s="26">
        <v>278</v>
      </c>
      <c r="B304" s="24" t="s">
        <v>170</v>
      </c>
      <c r="C304" s="23" t="s">
        <v>257</v>
      </c>
      <c r="D304" s="87" t="s">
        <v>266</v>
      </c>
      <c r="E304" s="87"/>
      <c r="F304" s="87" t="s">
        <v>13</v>
      </c>
      <c r="G304" s="66">
        <v>1600</v>
      </c>
      <c r="H304" s="66">
        <f t="shared" si="4"/>
        <v>2400</v>
      </c>
      <c r="K304" s="21"/>
    </row>
    <row r="305" spans="1:11" ht="99.15" customHeight="1" x14ac:dyDescent="0.3">
      <c r="A305" s="23">
        <v>279</v>
      </c>
      <c r="B305" s="24" t="s">
        <v>170</v>
      </c>
      <c r="C305" s="23" t="s">
        <v>267</v>
      </c>
      <c r="D305" s="87" t="s">
        <v>268</v>
      </c>
      <c r="E305" s="87"/>
      <c r="F305" s="87" t="s">
        <v>13</v>
      </c>
      <c r="G305" s="66">
        <v>1000</v>
      </c>
      <c r="H305" s="66">
        <f t="shared" si="4"/>
        <v>1500</v>
      </c>
      <c r="K305" s="21"/>
    </row>
    <row r="306" spans="1:11" ht="99.15" customHeight="1" x14ac:dyDescent="0.3">
      <c r="A306" s="26">
        <v>280</v>
      </c>
      <c r="B306" s="24" t="s">
        <v>170</v>
      </c>
      <c r="C306" s="23" t="s">
        <v>267</v>
      </c>
      <c r="D306" s="87" t="s">
        <v>269</v>
      </c>
      <c r="E306" s="87"/>
      <c r="F306" s="87" t="s">
        <v>13</v>
      </c>
      <c r="G306" s="66">
        <v>500</v>
      </c>
      <c r="H306" s="66">
        <f t="shared" si="4"/>
        <v>750</v>
      </c>
      <c r="K306" s="21"/>
    </row>
    <row r="307" spans="1:11" ht="99.15" customHeight="1" x14ac:dyDescent="0.3">
      <c r="A307" s="23">
        <v>281</v>
      </c>
      <c r="B307" s="24" t="s">
        <v>170</v>
      </c>
      <c r="C307" s="23" t="s">
        <v>267</v>
      </c>
      <c r="D307" s="87" t="s">
        <v>619</v>
      </c>
      <c r="E307" s="87"/>
      <c r="F307" s="87" t="s">
        <v>13</v>
      </c>
      <c r="G307" s="66">
        <v>2500</v>
      </c>
      <c r="H307" s="66">
        <f t="shared" si="4"/>
        <v>3750</v>
      </c>
      <c r="K307" s="21"/>
    </row>
    <row r="308" spans="1:11" ht="99.15" customHeight="1" x14ac:dyDescent="0.3">
      <c r="A308" s="26">
        <v>282</v>
      </c>
      <c r="B308" s="24" t="s">
        <v>170</v>
      </c>
      <c r="C308" s="23" t="s">
        <v>267</v>
      </c>
      <c r="D308" s="87" t="s">
        <v>620</v>
      </c>
      <c r="E308" s="87"/>
      <c r="F308" s="87" t="s">
        <v>13</v>
      </c>
      <c r="G308" s="66">
        <v>1500</v>
      </c>
      <c r="H308" s="66">
        <f t="shared" si="4"/>
        <v>2250</v>
      </c>
      <c r="K308" s="21"/>
    </row>
    <row r="309" spans="1:11" ht="99.15" customHeight="1" x14ac:dyDescent="0.3">
      <c r="A309" s="23">
        <v>283</v>
      </c>
      <c r="B309" s="24" t="s">
        <v>170</v>
      </c>
      <c r="C309" s="23" t="s">
        <v>270</v>
      </c>
      <c r="D309" s="87" t="s">
        <v>271</v>
      </c>
      <c r="E309" s="87"/>
      <c r="F309" s="87" t="s">
        <v>13</v>
      </c>
      <c r="G309" s="66">
        <v>700</v>
      </c>
      <c r="H309" s="66">
        <f t="shared" si="4"/>
        <v>1050</v>
      </c>
      <c r="K309" s="21"/>
    </row>
    <row r="310" spans="1:11" ht="99.15" customHeight="1" x14ac:dyDescent="0.3">
      <c r="A310" s="26">
        <v>284</v>
      </c>
      <c r="B310" s="24" t="s">
        <v>170</v>
      </c>
      <c r="C310" s="23" t="s">
        <v>270</v>
      </c>
      <c r="D310" s="87" t="s">
        <v>272</v>
      </c>
      <c r="E310" s="87"/>
      <c r="F310" s="87" t="s">
        <v>13</v>
      </c>
      <c r="G310" s="66">
        <v>500</v>
      </c>
      <c r="H310" s="66">
        <f t="shared" si="4"/>
        <v>750</v>
      </c>
      <c r="K310" s="21"/>
    </row>
    <row r="311" spans="1:11" ht="99.15" customHeight="1" x14ac:dyDescent="0.3">
      <c r="A311" s="23">
        <v>285</v>
      </c>
      <c r="B311" s="24" t="s">
        <v>170</v>
      </c>
      <c r="C311" s="23" t="s">
        <v>270</v>
      </c>
      <c r="D311" s="87" t="s">
        <v>273</v>
      </c>
      <c r="E311" s="87"/>
      <c r="F311" s="87" t="s">
        <v>274</v>
      </c>
      <c r="G311" s="66">
        <v>600</v>
      </c>
      <c r="H311" s="66">
        <f t="shared" si="4"/>
        <v>900</v>
      </c>
      <c r="K311" s="21"/>
    </row>
    <row r="312" spans="1:11" ht="99.15" customHeight="1" x14ac:dyDescent="0.3">
      <c r="A312" s="26">
        <v>286</v>
      </c>
      <c r="B312" s="24" t="s">
        <v>170</v>
      </c>
      <c r="C312" s="23" t="s">
        <v>270</v>
      </c>
      <c r="D312" s="87" t="s">
        <v>275</v>
      </c>
      <c r="E312" s="87"/>
      <c r="F312" s="87" t="s">
        <v>274</v>
      </c>
      <c r="G312" s="66">
        <v>400</v>
      </c>
      <c r="H312" s="66">
        <f t="shared" si="4"/>
        <v>600</v>
      </c>
      <c r="K312" s="21"/>
    </row>
    <row r="313" spans="1:11" ht="99.15" customHeight="1" x14ac:dyDescent="0.3">
      <c r="A313" s="23">
        <v>287</v>
      </c>
      <c r="B313" s="24" t="s">
        <v>170</v>
      </c>
      <c r="C313" s="23" t="s">
        <v>127</v>
      </c>
      <c r="D313" s="87" t="s">
        <v>276</v>
      </c>
      <c r="E313" s="87"/>
      <c r="F313" s="87" t="s">
        <v>13</v>
      </c>
      <c r="G313" s="66">
        <v>3000</v>
      </c>
      <c r="H313" s="66">
        <f t="shared" si="4"/>
        <v>4500</v>
      </c>
      <c r="K313" s="21"/>
    </row>
    <row r="314" spans="1:11" ht="99.15" customHeight="1" x14ac:dyDescent="0.3">
      <c r="A314" s="26">
        <v>288</v>
      </c>
      <c r="B314" s="24" t="s">
        <v>170</v>
      </c>
      <c r="C314" s="23" t="s">
        <v>127</v>
      </c>
      <c r="D314" s="87" t="s">
        <v>277</v>
      </c>
      <c r="E314" s="87"/>
      <c r="F314" s="87" t="s">
        <v>13</v>
      </c>
      <c r="G314" s="66">
        <v>2000</v>
      </c>
      <c r="H314" s="66">
        <f t="shared" si="4"/>
        <v>3000</v>
      </c>
      <c r="K314" s="21"/>
    </row>
    <row r="315" spans="1:11" ht="99" customHeight="1" x14ac:dyDescent="0.3">
      <c r="A315" s="23">
        <v>289</v>
      </c>
      <c r="B315" s="24" t="s">
        <v>170</v>
      </c>
      <c r="C315" s="23" t="s">
        <v>278</v>
      </c>
      <c r="D315" s="87" t="s">
        <v>279</v>
      </c>
      <c r="E315" s="87"/>
      <c r="F315" s="87" t="s">
        <v>13</v>
      </c>
      <c r="G315" s="66">
        <v>4000</v>
      </c>
      <c r="H315" s="66">
        <f t="shared" si="4"/>
        <v>6000</v>
      </c>
      <c r="K315" s="21"/>
    </row>
    <row r="316" spans="1:11" ht="99.15" customHeight="1" x14ac:dyDescent="0.3">
      <c r="A316" s="26">
        <v>290</v>
      </c>
      <c r="B316" s="24" t="s">
        <v>170</v>
      </c>
      <c r="C316" s="23" t="s">
        <v>278</v>
      </c>
      <c r="D316" s="87" t="s">
        <v>280</v>
      </c>
      <c r="E316" s="87"/>
      <c r="F316" s="87" t="s">
        <v>13</v>
      </c>
      <c r="G316" s="66">
        <v>2600</v>
      </c>
      <c r="H316" s="66">
        <f t="shared" si="4"/>
        <v>3900</v>
      </c>
      <c r="K316" s="21"/>
    </row>
    <row r="317" spans="1:11" ht="165.9" customHeight="1" x14ac:dyDescent="0.3">
      <c r="A317" s="23">
        <v>291</v>
      </c>
      <c r="B317" s="24" t="s">
        <v>170</v>
      </c>
      <c r="C317" s="23" t="s">
        <v>594</v>
      </c>
      <c r="D317" s="87" t="s">
        <v>281</v>
      </c>
      <c r="E317" s="87" t="s">
        <v>621</v>
      </c>
      <c r="F317" s="87" t="s">
        <v>136</v>
      </c>
      <c r="G317" s="66">
        <v>7500</v>
      </c>
      <c r="H317" s="66">
        <f t="shared" si="4"/>
        <v>11250</v>
      </c>
      <c r="K317" s="21"/>
    </row>
    <row r="318" spans="1:11" ht="68.400000000000006" x14ac:dyDescent="0.3">
      <c r="A318" s="26">
        <v>292</v>
      </c>
      <c r="B318" s="24" t="s">
        <v>170</v>
      </c>
      <c r="C318" s="23" t="s">
        <v>282</v>
      </c>
      <c r="D318" s="87" t="s">
        <v>283</v>
      </c>
      <c r="E318" s="87" t="s">
        <v>622</v>
      </c>
      <c r="F318" s="87" t="s">
        <v>13</v>
      </c>
      <c r="G318" s="66">
        <v>2000</v>
      </c>
      <c r="H318" s="66">
        <f t="shared" si="4"/>
        <v>3000</v>
      </c>
      <c r="K318" s="21"/>
    </row>
    <row r="319" spans="1:11" ht="99.15" customHeight="1" x14ac:dyDescent="0.3">
      <c r="A319" s="23">
        <v>293</v>
      </c>
      <c r="B319" s="24" t="s">
        <v>170</v>
      </c>
      <c r="C319" s="23" t="s">
        <v>282</v>
      </c>
      <c r="D319" s="87" t="s">
        <v>284</v>
      </c>
      <c r="E319" s="87"/>
      <c r="F319" s="87" t="s">
        <v>13</v>
      </c>
      <c r="G319" s="88" t="s">
        <v>776</v>
      </c>
      <c r="H319" s="88" t="s">
        <v>776</v>
      </c>
      <c r="K319" s="21"/>
    </row>
    <row r="320" spans="1:11" ht="99.15" customHeight="1" x14ac:dyDescent="0.3">
      <c r="A320" s="26">
        <v>294</v>
      </c>
      <c r="B320" s="24" t="s">
        <v>170</v>
      </c>
      <c r="C320" s="23" t="s">
        <v>282</v>
      </c>
      <c r="D320" s="87" t="s">
        <v>623</v>
      </c>
      <c r="E320" s="87"/>
      <c r="F320" s="87" t="s">
        <v>34</v>
      </c>
      <c r="G320" s="88" t="s">
        <v>776</v>
      </c>
      <c r="H320" s="88" t="s">
        <v>776</v>
      </c>
      <c r="K320" s="21"/>
    </row>
    <row r="321" spans="1:11" ht="99.15" customHeight="1" x14ac:dyDescent="0.3">
      <c r="A321" s="23">
        <v>295</v>
      </c>
      <c r="B321" s="24" t="s">
        <v>170</v>
      </c>
      <c r="C321" s="23" t="s">
        <v>282</v>
      </c>
      <c r="D321" s="87" t="s">
        <v>624</v>
      </c>
      <c r="E321" s="87"/>
      <c r="F321" s="87" t="s">
        <v>34</v>
      </c>
      <c r="G321" s="88" t="s">
        <v>776</v>
      </c>
      <c r="H321" s="88" t="s">
        <v>776</v>
      </c>
      <c r="K321" s="21"/>
    </row>
    <row r="322" spans="1:11" ht="99.15" customHeight="1" x14ac:dyDescent="0.3">
      <c r="A322" s="26">
        <v>296</v>
      </c>
      <c r="B322" s="24" t="s">
        <v>170</v>
      </c>
      <c r="C322" s="23" t="s">
        <v>282</v>
      </c>
      <c r="D322" s="87" t="s">
        <v>285</v>
      </c>
      <c r="E322" s="87"/>
      <c r="F322" s="87" t="s">
        <v>13</v>
      </c>
      <c r="G322" s="88" t="s">
        <v>776</v>
      </c>
      <c r="H322" s="88" t="s">
        <v>776</v>
      </c>
      <c r="K322" s="21"/>
    </row>
    <row r="323" spans="1:11" ht="99.15" customHeight="1" x14ac:dyDescent="0.3">
      <c r="A323" s="23">
        <v>297</v>
      </c>
      <c r="B323" s="24" t="s">
        <v>170</v>
      </c>
      <c r="C323" s="23" t="s">
        <v>282</v>
      </c>
      <c r="D323" s="87" t="s">
        <v>286</v>
      </c>
      <c r="E323" s="87"/>
      <c r="F323" s="87" t="s">
        <v>34</v>
      </c>
      <c r="G323" s="88" t="s">
        <v>776</v>
      </c>
      <c r="H323" s="88" t="s">
        <v>776</v>
      </c>
      <c r="K323" s="21"/>
    </row>
    <row r="324" spans="1:11" ht="99.15" customHeight="1" x14ac:dyDescent="0.3">
      <c r="A324" s="26">
        <v>298</v>
      </c>
      <c r="B324" s="24" t="s">
        <v>170</v>
      </c>
      <c r="C324" s="23" t="s">
        <v>282</v>
      </c>
      <c r="D324" s="87" t="s">
        <v>287</v>
      </c>
      <c r="E324" s="87"/>
      <c r="F324" s="87" t="s">
        <v>13</v>
      </c>
      <c r="G324" s="88" t="s">
        <v>776</v>
      </c>
      <c r="H324" s="88" t="s">
        <v>776</v>
      </c>
      <c r="K324" s="21"/>
    </row>
    <row r="325" spans="1:11" ht="99.15" customHeight="1" x14ac:dyDescent="0.3">
      <c r="A325" s="23">
        <v>299</v>
      </c>
      <c r="B325" s="24" t="s">
        <v>170</v>
      </c>
      <c r="C325" s="23" t="s">
        <v>282</v>
      </c>
      <c r="D325" s="87" t="s">
        <v>288</v>
      </c>
      <c r="E325" s="87"/>
      <c r="F325" s="87" t="s">
        <v>13</v>
      </c>
      <c r="G325" s="88" t="s">
        <v>776</v>
      </c>
      <c r="H325" s="88" t="s">
        <v>776</v>
      </c>
      <c r="K325" s="21"/>
    </row>
    <row r="326" spans="1:11" ht="99.15" customHeight="1" x14ac:dyDescent="0.3">
      <c r="A326" s="26">
        <v>300</v>
      </c>
      <c r="B326" s="24" t="s">
        <v>170</v>
      </c>
      <c r="C326" s="23" t="s">
        <v>282</v>
      </c>
      <c r="D326" s="87" t="s">
        <v>289</v>
      </c>
      <c r="E326" s="87"/>
      <c r="F326" s="87" t="s">
        <v>13</v>
      </c>
      <c r="G326" s="88" t="s">
        <v>776</v>
      </c>
      <c r="H326" s="88" t="s">
        <v>776</v>
      </c>
      <c r="K326" s="21"/>
    </row>
    <row r="327" spans="1:11" ht="99.15" customHeight="1" x14ac:dyDescent="0.3">
      <c r="A327" s="23">
        <v>301</v>
      </c>
      <c r="B327" s="24" t="s">
        <v>170</v>
      </c>
      <c r="C327" s="23" t="s">
        <v>282</v>
      </c>
      <c r="D327" s="87" t="s">
        <v>290</v>
      </c>
      <c r="E327" s="87"/>
      <c r="F327" s="87" t="s">
        <v>13</v>
      </c>
      <c r="G327" s="88" t="s">
        <v>776</v>
      </c>
      <c r="H327" s="88" t="s">
        <v>776</v>
      </c>
      <c r="K327" s="21"/>
    </row>
    <row r="328" spans="1:11" ht="99.15" customHeight="1" x14ac:dyDescent="0.3">
      <c r="A328" s="26">
        <v>302</v>
      </c>
      <c r="B328" s="24" t="s">
        <v>170</v>
      </c>
      <c r="C328" s="23" t="s">
        <v>282</v>
      </c>
      <c r="D328" s="87" t="s">
        <v>291</v>
      </c>
      <c r="E328" s="87"/>
      <c r="F328" s="87" t="s">
        <v>13</v>
      </c>
      <c r="G328" s="88" t="s">
        <v>776</v>
      </c>
      <c r="H328" s="88" t="s">
        <v>776</v>
      </c>
      <c r="K328" s="21"/>
    </row>
    <row r="329" spans="1:11" ht="99.15" customHeight="1" x14ac:dyDescent="0.3">
      <c r="A329" s="23">
        <v>303</v>
      </c>
      <c r="B329" s="24" t="s">
        <v>170</v>
      </c>
      <c r="C329" s="23" t="s">
        <v>282</v>
      </c>
      <c r="D329" s="87" t="s">
        <v>292</v>
      </c>
      <c r="E329" s="87"/>
      <c r="F329" s="87" t="s">
        <v>13</v>
      </c>
      <c r="G329" s="88" t="s">
        <v>776</v>
      </c>
      <c r="H329" s="88" t="s">
        <v>776</v>
      </c>
      <c r="K329" s="21"/>
    </row>
    <row r="330" spans="1:11" ht="99.15" customHeight="1" x14ac:dyDescent="0.3">
      <c r="A330" s="26">
        <v>304</v>
      </c>
      <c r="B330" s="24" t="s">
        <v>170</v>
      </c>
      <c r="C330" s="23" t="s">
        <v>282</v>
      </c>
      <c r="D330" s="87" t="s">
        <v>293</v>
      </c>
      <c r="E330" s="87"/>
      <c r="F330" s="87" t="s">
        <v>13</v>
      </c>
      <c r="G330" s="88" t="s">
        <v>776</v>
      </c>
      <c r="H330" s="88" t="s">
        <v>776</v>
      </c>
      <c r="K330" s="21"/>
    </row>
    <row r="331" spans="1:11" ht="99.15" customHeight="1" x14ac:dyDescent="0.3">
      <c r="A331" s="23">
        <v>305</v>
      </c>
      <c r="B331" s="24" t="s">
        <v>170</v>
      </c>
      <c r="C331" s="23" t="s">
        <v>282</v>
      </c>
      <c r="D331" s="87" t="s">
        <v>625</v>
      </c>
      <c r="E331" s="87"/>
      <c r="F331" s="87" t="s">
        <v>13</v>
      </c>
      <c r="G331" s="88" t="s">
        <v>776</v>
      </c>
      <c r="H331" s="88" t="s">
        <v>776</v>
      </c>
      <c r="K331" s="21"/>
    </row>
    <row r="332" spans="1:11" ht="114" x14ac:dyDescent="0.3">
      <c r="A332" s="26">
        <v>306</v>
      </c>
      <c r="B332" s="24" t="s">
        <v>170</v>
      </c>
      <c r="C332" s="23" t="s">
        <v>282</v>
      </c>
      <c r="D332" s="87" t="s">
        <v>294</v>
      </c>
      <c r="E332" s="87"/>
      <c r="F332" s="87" t="s">
        <v>13</v>
      </c>
      <c r="G332" s="88" t="s">
        <v>776</v>
      </c>
      <c r="H332" s="88" t="s">
        <v>776</v>
      </c>
      <c r="K332" s="21"/>
    </row>
    <row r="333" spans="1:11" ht="99.15" customHeight="1" x14ac:dyDescent="0.3">
      <c r="A333" s="23">
        <v>307</v>
      </c>
      <c r="B333" s="24" t="s">
        <v>170</v>
      </c>
      <c r="C333" s="23" t="s">
        <v>282</v>
      </c>
      <c r="D333" s="87" t="s">
        <v>626</v>
      </c>
      <c r="E333" s="87"/>
      <c r="F333" s="87" t="s">
        <v>13</v>
      </c>
      <c r="G333" s="88" t="s">
        <v>776</v>
      </c>
      <c r="H333" s="88" t="s">
        <v>776</v>
      </c>
      <c r="K333" s="21"/>
    </row>
    <row r="334" spans="1:11" ht="99.15" customHeight="1" x14ac:dyDescent="0.3">
      <c r="A334" s="26">
        <v>308</v>
      </c>
      <c r="B334" s="24" t="s">
        <v>170</v>
      </c>
      <c r="C334" s="23" t="s">
        <v>282</v>
      </c>
      <c r="D334" s="87" t="s">
        <v>627</v>
      </c>
      <c r="E334" s="87"/>
      <c r="F334" s="87" t="s">
        <v>13</v>
      </c>
      <c r="G334" s="88" t="s">
        <v>776</v>
      </c>
      <c r="H334" s="88" t="s">
        <v>776</v>
      </c>
      <c r="K334" s="21"/>
    </row>
    <row r="335" spans="1:11" ht="99.15" customHeight="1" x14ac:dyDescent="0.3">
      <c r="A335" s="23">
        <v>309</v>
      </c>
      <c r="B335" s="24" t="s">
        <v>170</v>
      </c>
      <c r="C335" s="23" t="s">
        <v>282</v>
      </c>
      <c r="D335" s="87" t="s">
        <v>295</v>
      </c>
      <c r="E335" s="87"/>
      <c r="F335" s="87" t="s">
        <v>13</v>
      </c>
      <c r="G335" s="88" t="s">
        <v>776</v>
      </c>
      <c r="H335" s="88" t="s">
        <v>776</v>
      </c>
      <c r="K335" s="21"/>
    </row>
    <row r="336" spans="1:11" ht="99.15" customHeight="1" x14ac:dyDescent="0.3">
      <c r="A336" s="26">
        <v>310</v>
      </c>
      <c r="B336" s="24" t="s">
        <v>170</v>
      </c>
      <c r="C336" s="23" t="s">
        <v>282</v>
      </c>
      <c r="D336" s="87" t="s">
        <v>296</v>
      </c>
      <c r="E336" s="87"/>
      <c r="F336" s="87" t="s">
        <v>13</v>
      </c>
      <c r="G336" s="88" t="s">
        <v>776</v>
      </c>
      <c r="H336" s="88" t="s">
        <v>776</v>
      </c>
      <c r="K336" s="21"/>
    </row>
    <row r="337" spans="1:11" ht="99.15" customHeight="1" x14ac:dyDescent="0.3">
      <c r="A337" s="23">
        <v>311</v>
      </c>
      <c r="B337" s="24" t="s">
        <v>170</v>
      </c>
      <c r="C337" s="23" t="s">
        <v>282</v>
      </c>
      <c r="D337" s="87" t="s">
        <v>297</v>
      </c>
      <c r="E337" s="87"/>
      <c r="F337" s="87" t="s">
        <v>13</v>
      </c>
      <c r="G337" s="88" t="s">
        <v>776</v>
      </c>
      <c r="H337" s="88" t="s">
        <v>776</v>
      </c>
      <c r="K337" s="21"/>
    </row>
    <row r="338" spans="1:11" ht="99.15" customHeight="1" x14ac:dyDescent="0.3">
      <c r="A338" s="26">
        <v>312</v>
      </c>
      <c r="B338" s="24" t="s">
        <v>170</v>
      </c>
      <c r="C338" s="23" t="s">
        <v>282</v>
      </c>
      <c r="D338" s="87" t="s">
        <v>298</v>
      </c>
      <c r="E338" s="87"/>
      <c r="F338" s="87" t="s">
        <v>126</v>
      </c>
      <c r="G338" s="88" t="s">
        <v>776</v>
      </c>
      <c r="H338" s="88" t="s">
        <v>776</v>
      </c>
      <c r="K338" s="21"/>
    </row>
    <row r="339" spans="1:11" ht="99.15" customHeight="1" x14ac:dyDescent="0.3">
      <c r="A339" s="23">
        <v>313</v>
      </c>
      <c r="B339" s="24" t="s">
        <v>170</v>
      </c>
      <c r="C339" s="23" t="s">
        <v>282</v>
      </c>
      <c r="D339" s="87" t="s">
        <v>299</v>
      </c>
      <c r="E339" s="87"/>
      <c r="F339" s="87" t="s">
        <v>126</v>
      </c>
      <c r="G339" s="88" t="s">
        <v>776</v>
      </c>
      <c r="H339" s="88" t="s">
        <v>776</v>
      </c>
      <c r="K339" s="21"/>
    </row>
    <row r="340" spans="1:11" ht="99.15" customHeight="1" x14ac:dyDescent="0.3">
      <c r="A340" s="26">
        <v>314</v>
      </c>
      <c r="B340" s="24" t="s">
        <v>170</v>
      </c>
      <c r="C340" s="23" t="s">
        <v>282</v>
      </c>
      <c r="D340" s="87" t="s">
        <v>300</v>
      </c>
      <c r="E340" s="87"/>
      <c r="F340" s="87" t="s">
        <v>13</v>
      </c>
      <c r="G340" s="88" t="s">
        <v>776</v>
      </c>
      <c r="H340" s="88" t="s">
        <v>776</v>
      </c>
      <c r="K340" s="21"/>
    </row>
    <row r="341" spans="1:11" ht="99.15" customHeight="1" x14ac:dyDescent="0.3">
      <c r="A341" s="23">
        <v>315</v>
      </c>
      <c r="B341" s="24" t="s">
        <v>170</v>
      </c>
      <c r="C341" s="23" t="s">
        <v>282</v>
      </c>
      <c r="D341" s="87" t="s">
        <v>301</v>
      </c>
      <c r="E341" s="87"/>
      <c r="F341" s="87" t="s">
        <v>13</v>
      </c>
      <c r="G341" s="88" t="s">
        <v>776</v>
      </c>
      <c r="H341" s="88" t="s">
        <v>776</v>
      </c>
      <c r="K341" s="21"/>
    </row>
    <row r="342" spans="1:11" ht="99.15" customHeight="1" x14ac:dyDescent="0.3">
      <c r="A342" s="26">
        <v>316</v>
      </c>
      <c r="B342" s="24" t="s">
        <v>170</v>
      </c>
      <c r="C342" s="23" t="s">
        <v>282</v>
      </c>
      <c r="D342" s="87" t="s">
        <v>628</v>
      </c>
      <c r="E342" s="87"/>
      <c r="F342" s="87" t="s">
        <v>13</v>
      </c>
      <c r="G342" s="88" t="s">
        <v>776</v>
      </c>
      <c r="H342" s="88" t="s">
        <v>776</v>
      </c>
      <c r="K342" s="21"/>
    </row>
    <row r="343" spans="1:11" ht="99.15" customHeight="1" x14ac:dyDescent="0.3">
      <c r="A343" s="23">
        <v>317</v>
      </c>
      <c r="B343" s="24" t="s">
        <v>170</v>
      </c>
      <c r="C343" s="23" t="s">
        <v>282</v>
      </c>
      <c r="D343" s="87" t="s">
        <v>302</v>
      </c>
      <c r="E343" s="87"/>
      <c r="F343" s="87" t="s">
        <v>13</v>
      </c>
      <c r="G343" s="88" t="s">
        <v>776</v>
      </c>
      <c r="H343" s="88" t="s">
        <v>776</v>
      </c>
      <c r="K343" s="21"/>
    </row>
    <row r="344" spans="1:11" ht="215.1" customHeight="1" x14ac:dyDescent="0.3">
      <c r="A344" s="26">
        <v>318</v>
      </c>
      <c r="B344" s="24" t="s">
        <v>303</v>
      </c>
      <c r="C344" s="23" t="s">
        <v>9</v>
      </c>
      <c r="D344" s="87" t="s">
        <v>10</v>
      </c>
      <c r="E344" s="87" t="s">
        <v>711</v>
      </c>
      <c r="F344" s="87" t="s">
        <v>11</v>
      </c>
      <c r="G344" s="66">
        <v>700</v>
      </c>
      <c r="H344" s="66">
        <f t="shared" si="4"/>
        <v>1050</v>
      </c>
      <c r="K344" s="21"/>
    </row>
    <row r="345" spans="1:11" ht="99.15" customHeight="1" x14ac:dyDescent="0.3">
      <c r="A345" s="23">
        <v>319</v>
      </c>
      <c r="B345" s="24" t="s">
        <v>303</v>
      </c>
      <c r="C345" s="23" t="s">
        <v>629</v>
      </c>
      <c r="D345" s="87" t="s">
        <v>304</v>
      </c>
      <c r="E345" s="87"/>
      <c r="F345" s="87" t="s">
        <v>305</v>
      </c>
      <c r="G345" s="66">
        <v>700</v>
      </c>
      <c r="H345" s="66">
        <f t="shared" si="4"/>
        <v>1050</v>
      </c>
      <c r="K345" s="21"/>
    </row>
    <row r="346" spans="1:11" ht="99.15" customHeight="1" x14ac:dyDescent="0.3">
      <c r="A346" s="26">
        <v>320</v>
      </c>
      <c r="B346" s="24" t="s">
        <v>303</v>
      </c>
      <c r="C346" s="23" t="s">
        <v>629</v>
      </c>
      <c r="D346" s="87" t="s">
        <v>306</v>
      </c>
      <c r="E346" s="87"/>
      <c r="F346" s="87" t="s">
        <v>13</v>
      </c>
      <c r="G346" s="66">
        <v>700</v>
      </c>
      <c r="H346" s="66">
        <f t="shared" si="4"/>
        <v>1050</v>
      </c>
      <c r="K346" s="21"/>
    </row>
    <row r="347" spans="1:11" ht="99.15" customHeight="1" x14ac:dyDescent="0.3">
      <c r="A347" s="23">
        <v>321</v>
      </c>
      <c r="B347" s="24" t="s">
        <v>303</v>
      </c>
      <c r="C347" s="23" t="s">
        <v>629</v>
      </c>
      <c r="D347" s="87" t="s">
        <v>307</v>
      </c>
      <c r="E347" s="87"/>
      <c r="F347" s="87" t="s">
        <v>13</v>
      </c>
      <c r="G347" s="66">
        <v>1600</v>
      </c>
      <c r="H347" s="66">
        <f t="shared" si="4"/>
        <v>2400</v>
      </c>
      <c r="K347" s="21"/>
    </row>
    <row r="348" spans="1:11" ht="99.15" customHeight="1" x14ac:dyDescent="0.3">
      <c r="A348" s="26">
        <v>322</v>
      </c>
      <c r="B348" s="24" t="s">
        <v>303</v>
      </c>
      <c r="C348" s="23" t="s">
        <v>629</v>
      </c>
      <c r="D348" s="87" t="s">
        <v>308</v>
      </c>
      <c r="E348" s="87"/>
      <c r="F348" s="87" t="s">
        <v>13</v>
      </c>
      <c r="G348" s="66">
        <v>1200</v>
      </c>
      <c r="H348" s="66">
        <f t="shared" si="4"/>
        <v>1800</v>
      </c>
      <c r="K348" s="21"/>
    </row>
    <row r="349" spans="1:11" ht="99.15" customHeight="1" x14ac:dyDescent="0.3">
      <c r="A349" s="23">
        <v>323</v>
      </c>
      <c r="B349" s="24" t="s">
        <v>303</v>
      </c>
      <c r="C349" s="23" t="s">
        <v>629</v>
      </c>
      <c r="D349" s="87" t="s">
        <v>309</v>
      </c>
      <c r="E349" s="87"/>
      <c r="F349" s="87" t="s">
        <v>13</v>
      </c>
      <c r="G349" s="66">
        <v>1300</v>
      </c>
      <c r="H349" s="66">
        <f t="shared" si="4"/>
        <v>1950</v>
      </c>
      <c r="K349" s="21"/>
    </row>
    <row r="350" spans="1:11" ht="99.15" customHeight="1" x14ac:dyDescent="0.3">
      <c r="A350" s="26">
        <v>324</v>
      </c>
      <c r="B350" s="24" t="s">
        <v>303</v>
      </c>
      <c r="C350" s="23" t="s">
        <v>629</v>
      </c>
      <c r="D350" s="87" t="s">
        <v>630</v>
      </c>
      <c r="E350" s="87"/>
      <c r="F350" s="87" t="s">
        <v>13</v>
      </c>
      <c r="G350" s="66">
        <v>1300</v>
      </c>
      <c r="H350" s="66">
        <f t="shared" si="4"/>
        <v>1950</v>
      </c>
      <c r="K350" s="21"/>
    </row>
    <row r="351" spans="1:11" ht="99.15" customHeight="1" x14ac:dyDescent="0.3">
      <c r="A351" s="23">
        <v>325</v>
      </c>
      <c r="B351" s="24" t="s">
        <v>303</v>
      </c>
      <c r="C351" s="23" t="s">
        <v>629</v>
      </c>
      <c r="D351" s="87" t="s">
        <v>310</v>
      </c>
      <c r="E351" s="87"/>
      <c r="F351" s="87" t="s">
        <v>13</v>
      </c>
      <c r="G351" s="66">
        <v>2000</v>
      </c>
      <c r="H351" s="66">
        <f t="shared" ref="H351:H414" si="5">G351*1.5</f>
        <v>3000</v>
      </c>
      <c r="K351" s="21"/>
    </row>
    <row r="352" spans="1:11" ht="99.15" customHeight="1" x14ac:dyDescent="0.3">
      <c r="A352" s="26">
        <v>326</v>
      </c>
      <c r="B352" s="24" t="s">
        <v>303</v>
      </c>
      <c r="C352" s="23" t="s">
        <v>629</v>
      </c>
      <c r="D352" s="87" t="s">
        <v>311</v>
      </c>
      <c r="E352" s="87"/>
      <c r="F352" s="87" t="s">
        <v>13</v>
      </c>
      <c r="G352" s="66">
        <v>1500</v>
      </c>
      <c r="H352" s="66">
        <f t="shared" si="5"/>
        <v>2250</v>
      </c>
      <c r="K352" s="21"/>
    </row>
    <row r="353" spans="1:11" ht="99.15" customHeight="1" x14ac:dyDescent="0.3">
      <c r="A353" s="23">
        <v>327</v>
      </c>
      <c r="B353" s="24" t="s">
        <v>303</v>
      </c>
      <c r="C353" s="23" t="s">
        <v>629</v>
      </c>
      <c r="D353" s="87" t="s">
        <v>312</v>
      </c>
      <c r="E353" s="87"/>
      <c r="F353" s="87" t="s">
        <v>13</v>
      </c>
      <c r="G353" s="66">
        <v>1800</v>
      </c>
      <c r="H353" s="66">
        <f t="shared" si="5"/>
        <v>2700</v>
      </c>
      <c r="K353" s="21"/>
    </row>
    <row r="354" spans="1:11" ht="99.15" customHeight="1" x14ac:dyDescent="0.3">
      <c r="A354" s="26">
        <v>328</v>
      </c>
      <c r="B354" s="24" t="s">
        <v>303</v>
      </c>
      <c r="C354" s="23" t="s">
        <v>629</v>
      </c>
      <c r="D354" s="87" t="s">
        <v>313</v>
      </c>
      <c r="E354" s="87"/>
      <c r="F354" s="87" t="s">
        <v>13</v>
      </c>
      <c r="G354" s="66">
        <v>900</v>
      </c>
      <c r="H354" s="66">
        <f t="shared" si="5"/>
        <v>1350</v>
      </c>
      <c r="K354" s="21"/>
    </row>
    <row r="355" spans="1:11" ht="99.15" customHeight="1" x14ac:dyDescent="0.3">
      <c r="A355" s="23">
        <v>329</v>
      </c>
      <c r="B355" s="24" t="s">
        <v>303</v>
      </c>
      <c r="C355" s="23" t="s">
        <v>629</v>
      </c>
      <c r="D355" s="87" t="s">
        <v>314</v>
      </c>
      <c r="E355" s="87"/>
      <c r="F355" s="87" t="s">
        <v>13</v>
      </c>
      <c r="G355" s="66">
        <v>1000</v>
      </c>
      <c r="H355" s="66">
        <f t="shared" si="5"/>
        <v>1500</v>
      </c>
      <c r="K355" s="21"/>
    </row>
    <row r="356" spans="1:11" ht="57.6" customHeight="1" x14ac:dyDescent="0.3">
      <c r="A356" s="26">
        <v>330</v>
      </c>
      <c r="B356" s="24" t="s">
        <v>303</v>
      </c>
      <c r="C356" s="23" t="s">
        <v>629</v>
      </c>
      <c r="D356" s="87" t="s">
        <v>315</v>
      </c>
      <c r="E356" s="87"/>
      <c r="F356" s="87" t="s">
        <v>13</v>
      </c>
      <c r="G356" s="66">
        <v>600</v>
      </c>
      <c r="H356" s="66">
        <f t="shared" si="5"/>
        <v>900</v>
      </c>
      <c r="K356" s="21"/>
    </row>
    <row r="357" spans="1:11" ht="57.6" customHeight="1" x14ac:dyDescent="0.3">
      <c r="A357" s="23">
        <v>331</v>
      </c>
      <c r="B357" s="24" t="s">
        <v>303</v>
      </c>
      <c r="C357" s="23" t="s">
        <v>629</v>
      </c>
      <c r="D357" s="87" t="s">
        <v>316</v>
      </c>
      <c r="E357" s="87"/>
      <c r="F357" s="87" t="s">
        <v>13</v>
      </c>
      <c r="G357" s="66">
        <v>900</v>
      </c>
      <c r="H357" s="66">
        <f t="shared" si="5"/>
        <v>1350</v>
      </c>
      <c r="K357" s="21"/>
    </row>
    <row r="358" spans="1:11" ht="57.6" customHeight="1" x14ac:dyDescent="0.3">
      <c r="A358" s="26">
        <v>332</v>
      </c>
      <c r="B358" s="24" t="s">
        <v>303</v>
      </c>
      <c r="C358" s="23" t="s">
        <v>629</v>
      </c>
      <c r="D358" s="87" t="s">
        <v>317</v>
      </c>
      <c r="E358" s="87"/>
      <c r="F358" s="87" t="s">
        <v>13</v>
      </c>
      <c r="G358" s="66">
        <v>1650</v>
      </c>
      <c r="H358" s="66">
        <f t="shared" si="5"/>
        <v>2475</v>
      </c>
      <c r="K358" s="21"/>
    </row>
    <row r="359" spans="1:11" ht="57.6" customHeight="1" x14ac:dyDescent="0.3">
      <c r="A359" s="23">
        <v>333</v>
      </c>
      <c r="B359" s="24" t="s">
        <v>303</v>
      </c>
      <c r="C359" s="23" t="s">
        <v>629</v>
      </c>
      <c r="D359" s="87" t="s">
        <v>318</v>
      </c>
      <c r="E359" s="87"/>
      <c r="F359" s="87" t="s">
        <v>13</v>
      </c>
      <c r="G359" s="66">
        <v>10000</v>
      </c>
      <c r="H359" s="66">
        <f t="shared" si="5"/>
        <v>15000</v>
      </c>
      <c r="K359" s="21"/>
    </row>
    <row r="360" spans="1:11" ht="57.6" customHeight="1" x14ac:dyDescent="0.3">
      <c r="A360" s="26">
        <v>334</v>
      </c>
      <c r="B360" s="24" t="s">
        <v>303</v>
      </c>
      <c r="C360" s="23" t="s">
        <v>629</v>
      </c>
      <c r="D360" s="87" t="s">
        <v>319</v>
      </c>
      <c r="E360" s="87"/>
      <c r="F360" s="87" t="s">
        <v>13</v>
      </c>
      <c r="G360" s="66">
        <v>5000</v>
      </c>
      <c r="H360" s="66">
        <f t="shared" si="5"/>
        <v>7500</v>
      </c>
      <c r="K360" s="21"/>
    </row>
    <row r="361" spans="1:11" ht="57.6" customHeight="1" x14ac:dyDescent="0.3">
      <c r="A361" s="23">
        <v>335</v>
      </c>
      <c r="B361" s="24" t="s">
        <v>303</v>
      </c>
      <c r="C361" s="23" t="s">
        <v>629</v>
      </c>
      <c r="D361" s="87" t="s">
        <v>320</v>
      </c>
      <c r="E361" s="87"/>
      <c r="F361" s="87" t="s">
        <v>13</v>
      </c>
      <c r="G361" s="66">
        <v>3000</v>
      </c>
      <c r="H361" s="66">
        <f t="shared" si="5"/>
        <v>4500</v>
      </c>
      <c r="K361" s="21"/>
    </row>
    <row r="362" spans="1:11" ht="57.6" customHeight="1" x14ac:dyDescent="0.3">
      <c r="A362" s="26">
        <v>336</v>
      </c>
      <c r="B362" s="24" t="s">
        <v>303</v>
      </c>
      <c r="C362" s="23" t="s">
        <v>629</v>
      </c>
      <c r="D362" s="87" t="s">
        <v>321</v>
      </c>
      <c r="E362" s="87"/>
      <c r="F362" s="87" t="s">
        <v>13</v>
      </c>
      <c r="G362" s="66">
        <v>2000</v>
      </c>
      <c r="H362" s="66">
        <f t="shared" si="5"/>
        <v>3000</v>
      </c>
      <c r="K362" s="21"/>
    </row>
    <row r="363" spans="1:11" ht="57.6" customHeight="1" x14ac:dyDescent="0.3">
      <c r="A363" s="23">
        <v>337</v>
      </c>
      <c r="B363" s="24" t="s">
        <v>303</v>
      </c>
      <c r="C363" s="23" t="s">
        <v>629</v>
      </c>
      <c r="D363" s="87" t="s">
        <v>322</v>
      </c>
      <c r="E363" s="87"/>
      <c r="F363" s="87" t="s">
        <v>13</v>
      </c>
      <c r="G363" s="66">
        <v>1000</v>
      </c>
      <c r="H363" s="66">
        <f t="shared" si="5"/>
        <v>1500</v>
      </c>
      <c r="K363" s="21"/>
    </row>
    <row r="364" spans="1:11" ht="57.6" customHeight="1" x14ac:dyDescent="0.3">
      <c r="A364" s="26">
        <v>338</v>
      </c>
      <c r="B364" s="24" t="s">
        <v>303</v>
      </c>
      <c r="C364" s="23" t="s">
        <v>629</v>
      </c>
      <c r="D364" s="87" t="s">
        <v>323</v>
      </c>
      <c r="E364" s="87"/>
      <c r="F364" s="87" t="s">
        <v>121</v>
      </c>
      <c r="G364" s="66">
        <v>2000</v>
      </c>
      <c r="H364" s="66">
        <f t="shared" si="5"/>
        <v>3000</v>
      </c>
      <c r="K364" s="21"/>
    </row>
    <row r="365" spans="1:11" ht="57.6" customHeight="1" x14ac:dyDescent="0.3">
      <c r="A365" s="23">
        <v>339</v>
      </c>
      <c r="B365" s="24" t="s">
        <v>303</v>
      </c>
      <c r="C365" s="23" t="s">
        <v>629</v>
      </c>
      <c r="D365" s="87" t="s">
        <v>324</v>
      </c>
      <c r="E365" s="87"/>
      <c r="F365" s="87" t="s">
        <v>126</v>
      </c>
      <c r="G365" s="66">
        <v>700</v>
      </c>
      <c r="H365" s="66">
        <f t="shared" si="5"/>
        <v>1050</v>
      </c>
      <c r="K365" s="21"/>
    </row>
    <row r="366" spans="1:11" ht="57.6" customHeight="1" x14ac:dyDescent="0.3">
      <c r="A366" s="26">
        <v>340</v>
      </c>
      <c r="B366" s="24" t="s">
        <v>303</v>
      </c>
      <c r="C366" s="23" t="s">
        <v>629</v>
      </c>
      <c r="D366" s="87" t="s">
        <v>325</v>
      </c>
      <c r="E366" s="87"/>
      <c r="F366" s="87" t="s">
        <v>126</v>
      </c>
      <c r="G366" s="66">
        <v>600</v>
      </c>
      <c r="H366" s="66">
        <f t="shared" si="5"/>
        <v>900</v>
      </c>
      <c r="K366" s="21"/>
    </row>
    <row r="367" spans="1:11" ht="57.6" customHeight="1" x14ac:dyDescent="0.3">
      <c r="A367" s="23">
        <v>341</v>
      </c>
      <c r="B367" s="24" t="s">
        <v>303</v>
      </c>
      <c r="C367" s="23" t="s">
        <v>629</v>
      </c>
      <c r="D367" s="87" t="s">
        <v>326</v>
      </c>
      <c r="E367" s="87"/>
      <c r="F367" s="87" t="s">
        <v>126</v>
      </c>
      <c r="G367" s="66">
        <v>600</v>
      </c>
      <c r="H367" s="66">
        <f t="shared" si="5"/>
        <v>900</v>
      </c>
      <c r="K367" s="21"/>
    </row>
    <row r="368" spans="1:11" ht="57.6" customHeight="1" x14ac:dyDescent="0.3">
      <c r="A368" s="26">
        <v>342</v>
      </c>
      <c r="B368" s="24" t="s">
        <v>303</v>
      </c>
      <c r="C368" s="23" t="s">
        <v>629</v>
      </c>
      <c r="D368" s="87" t="s">
        <v>327</v>
      </c>
      <c r="E368" s="87"/>
      <c r="F368" s="87" t="s">
        <v>13</v>
      </c>
      <c r="G368" s="66">
        <v>2000</v>
      </c>
      <c r="H368" s="66">
        <f t="shared" si="5"/>
        <v>3000</v>
      </c>
      <c r="K368" s="21"/>
    </row>
    <row r="369" spans="1:11" ht="69.900000000000006" customHeight="1" x14ac:dyDescent="0.3">
      <c r="A369" s="23">
        <v>343</v>
      </c>
      <c r="B369" s="24" t="s">
        <v>303</v>
      </c>
      <c r="C369" s="23" t="s">
        <v>629</v>
      </c>
      <c r="D369" s="87" t="s">
        <v>631</v>
      </c>
      <c r="E369" s="87" t="s">
        <v>328</v>
      </c>
      <c r="F369" s="87" t="s">
        <v>13</v>
      </c>
      <c r="G369" s="66">
        <v>3000</v>
      </c>
      <c r="H369" s="66">
        <f t="shared" si="5"/>
        <v>4500</v>
      </c>
      <c r="K369" s="21"/>
    </row>
    <row r="370" spans="1:11" ht="69.900000000000006" customHeight="1" x14ac:dyDescent="0.3">
      <c r="A370" s="26">
        <v>344</v>
      </c>
      <c r="B370" s="24" t="s">
        <v>303</v>
      </c>
      <c r="C370" s="23" t="s">
        <v>629</v>
      </c>
      <c r="D370" s="87" t="s">
        <v>632</v>
      </c>
      <c r="E370" s="87" t="s">
        <v>328</v>
      </c>
      <c r="F370" s="87" t="s">
        <v>13</v>
      </c>
      <c r="G370" s="66">
        <v>4500</v>
      </c>
      <c r="H370" s="66">
        <f t="shared" si="5"/>
        <v>6750</v>
      </c>
      <c r="K370" s="21"/>
    </row>
    <row r="371" spans="1:11" ht="69.900000000000006" customHeight="1" x14ac:dyDescent="0.3">
      <c r="A371" s="23">
        <v>345</v>
      </c>
      <c r="B371" s="24" t="s">
        <v>303</v>
      </c>
      <c r="C371" s="23" t="s">
        <v>629</v>
      </c>
      <c r="D371" s="87" t="s">
        <v>633</v>
      </c>
      <c r="E371" s="87" t="s">
        <v>329</v>
      </c>
      <c r="F371" s="87" t="s">
        <v>13</v>
      </c>
      <c r="G371" s="66">
        <v>3500</v>
      </c>
      <c r="H371" s="66">
        <f t="shared" si="5"/>
        <v>5250</v>
      </c>
      <c r="K371" s="21"/>
    </row>
    <row r="372" spans="1:11" ht="69.900000000000006" customHeight="1" x14ac:dyDescent="0.3">
      <c r="A372" s="26">
        <v>346</v>
      </c>
      <c r="B372" s="24" t="s">
        <v>303</v>
      </c>
      <c r="C372" s="23" t="s">
        <v>629</v>
      </c>
      <c r="D372" s="87" t="s">
        <v>634</v>
      </c>
      <c r="E372" s="87"/>
      <c r="F372" s="87" t="s">
        <v>13</v>
      </c>
      <c r="G372" s="66">
        <v>1000</v>
      </c>
      <c r="H372" s="66">
        <f t="shared" si="5"/>
        <v>1500</v>
      </c>
      <c r="K372" s="21"/>
    </row>
    <row r="373" spans="1:11" ht="99.15" customHeight="1" x14ac:dyDescent="0.3">
      <c r="A373" s="23">
        <v>347</v>
      </c>
      <c r="B373" s="24" t="s">
        <v>303</v>
      </c>
      <c r="C373" s="23" t="s">
        <v>629</v>
      </c>
      <c r="D373" s="87" t="s">
        <v>330</v>
      </c>
      <c r="E373" s="87"/>
      <c r="F373" s="87" t="s">
        <v>13</v>
      </c>
      <c r="G373" s="66">
        <v>1500</v>
      </c>
      <c r="H373" s="66">
        <f t="shared" si="5"/>
        <v>2250</v>
      </c>
      <c r="K373" s="21"/>
    </row>
    <row r="374" spans="1:11" ht="51.6" customHeight="1" x14ac:dyDescent="0.3">
      <c r="A374" s="26">
        <v>348</v>
      </c>
      <c r="B374" s="24" t="s">
        <v>303</v>
      </c>
      <c r="C374" s="23" t="s">
        <v>629</v>
      </c>
      <c r="D374" s="87" t="s">
        <v>331</v>
      </c>
      <c r="E374" s="87"/>
      <c r="F374" s="87" t="s">
        <v>13</v>
      </c>
      <c r="G374" s="66">
        <v>1000</v>
      </c>
      <c r="H374" s="66">
        <f t="shared" si="5"/>
        <v>1500</v>
      </c>
      <c r="K374" s="21"/>
    </row>
    <row r="375" spans="1:11" ht="51.6" customHeight="1" x14ac:dyDescent="0.3">
      <c r="A375" s="23">
        <v>349</v>
      </c>
      <c r="B375" s="24" t="s">
        <v>303</v>
      </c>
      <c r="C375" s="23" t="s">
        <v>629</v>
      </c>
      <c r="D375" s="87" t="s">
        <v>332</v>
      </c>
      <c r="E375" s="87"/>
      <c r="F375" s="87" t="s">
        <v>13</v>
      </c>
      <c r="G375" s="66">
        <v>600</v>
      </c>
      <c r="H375" s="66">
        <f t="shared" si="5"/>
        <v>900</v>
      </c>
      <c r="K375" s="21"/>
    </row>
    <row r="376" spans="1:11" ht="244.5" customHeight="1" x14ac:dyDescent="0.3">
      <c r="A376" s="26">
        <v>350</v>
      </c>
      <c r="B376" s="24" t="s">
        <v>303</v>
      </c>
      <c r="C376" s="23" t="s">
        <v>629</v>
      </c>
      <c r="D376" s="87" t="s">
        <v>635</v>
      </c>
      <c r="E376" s="87" t="s">
        <v>636</v>
      </c>
      <c r="F376" s="87" t="s">
        <v>13</v>
      </c>
      <c r="G376" s="88" t="s">
        <v>776</v>
      </c>
      <c r="H376" s="88" t="s">
        <v>776</v>
      </c>
      <c r="K376" s="21"/>
    </row>
    <row r="377" spans="1:11" ht="260.10000000000002" customHeight="1" x14ac:dyDescent="0.3">
      <c r="A377" s="23">
        <v>351</v>
      </c>
      <c r="B377" s="24" t="s">
        <v>303</v>
      </c>
      <c r="C377" s="23" t="s">
        <v>629</v>
      </c>
      <c r="D377" s="87" t="s">
        <v>637</v>
      </c>
      <c r="E377" s="101" t="s">
        <v>636</v>
      </c>
      <c r="F377" s="87" t="s">
        <v>13</v>
      </c>
      <c r="G377" s="88" t="s">
        <v>776</v>
      </c>
      <c r="H377" s="88" t="s">
        <v>776</v>
      </c>
      <c r="K377" s="21"/>
    </row>
    <row r="378" spans="1:11" ht="62.4" customHeight="1" x14ac:dyDescent="0.3">
      <c r="A378" s="26">
        <v>352</v>
      </c>
      <c r="B378" s="24" t="s">
        <v>303</v>
      </c>
      <c r="C378" s="23" t="s">
        <v>629</v>
      </c>
      <c r="D378" s="87" t="s">
        <v>333</v>
      </c>
      <c r="E378" s="87"/>
      <c r="F378" s="87" t="s">
        <v>126</v>
      </c>
      <c r="G378" s="66">
        <v>600</v>
      </c>
      <c r="H378" s="66">
        <f t="shared" si="5"/>
        <v>900</v>
      </c>
      <c r="K378" s="21"/>
    </row>
    <row r="379" spans="1:11" ht="53.1" customHeight="1" x14ac:dyDescent="0.3">
      <c r="A379" s="23">
        <v>353</v>
      </c>
      <c r="B379" s="24" t="s">
        <v>303</v>
      </c>
      <c r="C379" s="23" t="s">
        <v>629</v>
      </c>
      <c r="D379" s="87" t="s">
        <v>334</v>
      </c>
      <c r="E379" s="87"/>
      <c r="F379" s="87" t="s">
        <v>126</v>
      </c>
      <c r="G379" s="66">
        <v>1100</v>
      </c>
      <c r="H379" s="66">
        <f t="shared" si="5"/>
        <v>1650</v>
      </c>
      <c r="K379" s="21"/>
    </row>
    <row r="380" spans="1:11" ht="48.6" customHeight="1" x14ac:dyDescent="0.3">
      <c r="A380" s="26">
        <v>354</v>
      </c>
      <c r="B380" s="24" t="s">
        <v>303</v>
      </c>
      <c r="C380" s="23" t="s">
        <v>629</v>
      </c>
      <c r="D380" s="87" t="s">
        <v>335</v>
      </c>
      <c r="E380" s="87"/>
      <c r="F380" s="87" t="s">
        <v>126</v>
      </c>
      <c r="G380" s="66">
        <v>1100</v>
      </c>
      <c r="H380" s="66">
        <f t="shared" si="5"/>
        <v>1650</v>
      </c>
      <c r="K380" s="21"/>
    </row>
    <row r="381" spans="1:11" ht="48.6" customHeight="1" x14ac:dyDescent="0.3">
      <c r="A381" s="23">
        <v>355</v>
      </c>
      <c r="B381" s="24" t="s">
        <v>303</v>
      </c>
      <c r="C381" s="23" t="s">
        <v>629</v>
      </c>
      <c r="D381" s="87" t="s">
        <v>336</v>
      </c>
      <c r="E381" s="87"/>
      <c r="F381" s="87" t="s">
        <v>13</v>
      </c>
      <c r="G381" s="66">
        <v>1200</v>
      </c>
      <c r="H381" s="66">
        <f t="shared" si="5"/>
        <v>1800</v>
      </c>
      <c r="K381" s="21"/>
    </row>
    <row r="382" spans="1:11" ht="48.6" customHeight="1" x14ac:dyDescent="0.3">
      <c r="A382" s="26">
        <v>356</v>
      </c>
      <c r="B382" s="24" t="s">
        <v>303</v>
      </c>
      <c r="C382" s="23" t="s">
        <v>629</v>
      </c>
      <c r="D382" s="87" t="s">
        <v>337</v>
      </c>
      <c r="E382" s="87"/>
      <c r="F382" s="87" t="s">
        <v>13</v>
      </c>
      <c r="G382" s="66">
        <v>1300</v>
      </c>
      <c r="H382" s="66">
        <f t="shared" si="5"/>
        <v>1950</v>
      </c>
      <c r="K382" s="21"/>
    </row>
    <row r="383" spans="1:11" ht="48.6" customHeight="1" x14ac:dyDescent="0.3">
      <c r="A383" s="23">
        <v>357</v>
      </c>
      <c r="B383" s="24" t="s">
        <v>303</v>
      </c>
      <c r="C383" s="23" t="s">
        <v>629</v>
      </c>
      <c r="D383" s="87" t="s">
        <v>338</v>
      </c>
      <c r="E383" s="87"/>
      <c r="F383" s="87" t="s">
        <v>13</v>
      </c>
      <c r="G383" s="66">
        <v>600</v>
      </c>
      <c r="H383" s="66">
        <f t="shared" si="5"/>
        <v>900</v>
      </c>
      <c r="K383" s="21"/>
    </row>
    <row r="384" spans="1:11" ht="48.6" customHeight="1" x14ac:dyDescent="0.3">
      <c r="A384" s="26">
        <v>358</v>
      </c>
      <c r="B384" s="24" t="s">
        <v>303</v>
      </c>
      <c r="C384" s="23" t="s">
        <v>629</v>
      </c>
      <c r="D384" s="87" t="s">
        <v>339</v>
      </c>
      <c r="E384" s="87"/>
      <c r="F384" s="87" t="s">
        <v>340</v>
      </c>
      <c r="G384" s="66">
        <v>1500</v>
      </c>
      <c r="H384" s="66">
        <f t="shared" si="5"/>
        <v>2250</v>
      </c>
      <c r="K384" s="21"/>
    </row>
    <row r="385" spans="1:11" ht="48.6" customHeight="1" x14ac:dyDescent="0.3">
      <c r="A385" s="23">
        <v>359</v>
      </c>
      <c r="B385" s="24" t="s">
        <v>303</v>
      </c>
      <c r="C385" s="23" t="s">
        <v>629</v>
      </c>
      <c r="D385" s="87" t="s">
        <v>341</v>
      </c>
      <c r="E385" s="87"/>
      <c r="F385" s="87" t="s">
        <v>121</v>
      </c>
      <c r="G385" s="66">
        <v>500</v>
      </c>
      <c r="H385" s="66">
        <f t="shared" si="5"/>
        <v>750</v>
      </c>
      <c r="K385" s="21"/>
    </row>
    <row r="386" spans="1:11" ht="57.6" customHeight="1" x14ac:dyDescent="0.3">
      <c r="A386" s="26">
        <v>360</v>
      </c>
      <c r="B386" s="24" t="s">
        <v>303</v>
      </c>
      <c r="C386" s="23" t="s">
        <v>629</v>
      </c>
      <c r="D386" s="87" t="s">
        <v>342</v>
      </c>
      <c r="E386" s="87"/>
      <c r="F386" s="87" t="s">
        <v>121</v>
      </c>
      <c r="G386" s="66">
        <v>1500</v>
      </c>
      <c r="H386" s="66">
        <f t="shared" si="5"/>
        <v>2250</v>
      </c>
      <c r="K386" s="21"/>
    </row>
    <row r="387" spans="1:11" ht="57.6" customHeight="1" x14ac:dyDescent="0.3">
      <c r="A387" s="23">
        <v>361</v>
      </c>
      <c r="B387" s="24" t="s">
        <v>303</v>
      </c>
      <c r="C387" s="23" t="s">
        <v>629</v>
      </c>
      <c r="D387" s="87" t="s">
        <v>343</v>
      </c>
      <c r="E387" s="87"/>
      <c r="F387" s="87" t="s">
        <v>121</v>
      </c>
      <c r="G387" s="66">
        <v>2000</v>
      </c>
      <c r="H387" s="66">
        <f t="shared" si="5"/>
        <v>3000</v>
      </c>
      <c r="K387" s="21"/>
    </row>
    <row r="388" spans="1:11" ht="57.6" customHeight="1" x14ac:dyDescent="0.3">
      <c r="A388" s="26">
        <v>362</v>
      </c>
      <c r="B388" s="24" t="s">
        <v>303</v>
      </c>
      <c r="C388" s="23" t="s">
        <v>629</v>
      </c>
      <c r="D388" s="87" t="s">
        <v>344</v>
      </c>
      <c r="E388" s="87"/>
      <c r="F388" s="87" t="s">
        <v>126</v>
      </c>
      <c r="G388" s="66">
        <v>600</v>
      </c>
      <c r="H388" s="66">
        <f t="shared" si="5"/>
        <v>900</v>
      </c>
      <c r="K388" s="21"/>
    </row>
    <row r="389" spans="1:11" ht="57.6" customHeight="1" x14ac:dyDescent="0.3">
      <c r="A389" s="23">
        <v>363</v>
      </c>
      <c r="B389" s="24" t="s">
        <v>303</v>
      </c>
      <c r="C389" s="23" t="s">
        <v>629</v>
      </c>
      <c r="D389" s="87" t="s">
        <v>345</v>
      </c>
      <c r="E389" s="87"/>
      <c r="F389" s="87" t="s">
        <v>126</v>
      </c>
      <c r="G389" s="66">
        <v>1100</v>
      </c>
      <c r="H389" s="66">
        <f t="shared" si="5"/>
        <v>1650</v>
      </c>
      <c r="K389" s="21"/>
    </row>
    <row r="390" spans="1:11" ht="57.6" customHeight="1" x14ac:dyDescent="0.3">
      <c r="A390" s="26">
        <v>364</v>
      </c>
      <c r="B390" s="24" t="s">
        <v>303</v>
      </c>
      <c r="C390" s="23" t="s">
        <v>629</v>
      </c>
      <c r="D390" s="87" t="s">
        <v>346</v>
      </c>
      <c r="E390" s="87"/>
      <c r="F390" s="87" t="s">
        <v>13</v>
      </c>
      <c r="G390" s="66">
        <v>600</v>
      </c>
      <c r="H390" s="66">
        <f t="shared" si="5"/>
        <v>900</v>
      </c>
      <c r="K390" s="21"/>
    </row>
    <row r="391" spans="1:11" ht="57.6" customHeight="1" x14ac:dyDescent="0.3">
      <c r="A391" s="23">
        <v>365</v>
      </c>
      <c r="B391" s="24" t="s">
        <v>303</v>
      </c>
      <c r="C391" s="23" t="s">
        <v>629</v>
      </c>
      <c r="D391" s="87" t="s">
        <v>347</v>
      </c>
      <c r="E391" s="87" t="s">
        <v>495</v>
      </c>
      <c r="F391" s="87" t="s">
        <v>126</v>
      </c>
      <c r="G391" s="66">
        <v>1000</v>
      </c>
      <c r="H391" s="66">
        <f t="shared" si="5"/>
        <v>1500</v>
      </c>
      <c r="K391" s="21"/>
    </row>
    <row r="392" spans="1:11" ht="46.5" customHeight="1" x14ac:dyDescent="0.3">
      <c r="A392" s="26">
        <v>366</v>
      </c>
      <c r="B392" s="24" t="s">
        <v>303</v>
      </c>
      <c r="C392" s="23" t="s">
        <v>629</v>
      </c>
      <c r="D392" s="87" t="s">
        <v>348</v>
      </c>
      <c r="E392" s="87"/>
      <c r="F392" s="87" t="s">
        <v>121</v>
      </c>
      <c r="G392" s="66">
        <v>600</v>
      </c>
      <c r="H392" s="66">
        <f t="shared" si="5"/>
        <v>900</v>
      </c>
      <c r="K392" s="21"/>
    </row>
    <row r="393" spans="1:11" ht="46.5" customHeight="1" x14ac:dyDescent="0.3">
      <c r="A393" s="23">
        <v>367</v>
      </c>
      <c r="B393" s="24" t="s">
        <v>303</v>
      </c>
      <c r="C393" s="23" t="s">
        <v>629</v>
      </c>
      <c r="D393" s="87" t="s">
        <v>349</v>
      </c>
      <c r="E393" s="87"/>
      <c r="F393" s="87" t="s">
        <v>126</v>
      </c>
      <c r="G393" s="66">
        <v>1100</v>
      </c>
      <c r="H393" s="66">
        <f t="shared" si="5"/>
        <v>1650</v>
      </c>
      <c r="K393" s="21"/>
    </row>
    <row r="394" spans="1:11" ht="46.5" customHeight="1" x14ac:dyDescent="0.3">
      <c r="A394" s="26">
        <v>368</v>
      </c>
      <c r="B394" s="24" t="s">
        <v>303</v>
      </c>
      <c r="C394" s="23" t="s">
        <v>629</v>
      </c>
      <c r="D394" s="87" t="s">
        <v>350</v>
      </c>
      <c r="E394" s="87"/>
      <c r="F394" s="87" t="s">
        <v>126</v>
      </c>
      <c r="G394" s="66">
        <v>1000</v>
      </c>
      <c r="H394" s="66">
        <f t="shared" si="5"/>
        <v>1500</v>
      </c>
      <c r="K394" s="21"/>
    </row>
    <row r="395" spans="1:11" ht="46.5" customHeight="1" x14ac:dyDescent="0.3">
      <c r="A395" s="23">
        <v>369</v>
      </c>
      <c r="B395" s="24" t="s">
        <v>303</v>
      </c>
      <c r="C395" s="23" t="s">
        <v>629</v>
      </c>
      <c r="D395" s="87" t="s">
        <v>351</v>
      </c>
      <c r="E395" s="87"/>
      <c r="F395" s="87" t="s">
        <v>305</v>
      </c>
      <c r="G395" s="66">
        <v>1000</v>
      </c>
      <c r="H395" s="66">
        <f t="shared" si="5"/>
        <v>1500</v>
      </c>
      <c r="K395" s="21"/>
    </row>
    <row r="396" spans="1:11" ht="46.5" customHeight="1" x14ac:dyDescent="0.3">
      <c r="A396" s="26">
        <v>370</v>
      </c>
      <c r="B396" s="24" t="s">
        <v>303</v>
      </c>
      <c r="C396" s="23" t="s">
        <v>629</v>
      </c>
      <c r="D396" s="87" t="s">
        <v>352</v>
      </c>
      <c r="E396" s="87"/>
      <c r="F396" s="87" t="s">
        <v>13</v>
      </c>
      <c r="G396" s="66">
        <v>700</v>
      </c>
      <c r="H396" s="66">
        <f t="shared" si="5"/>
        <v>1050</v>
      </c>
      <c r="K396" s="21"/>
    </row>
    <row r="397" spans="1:11" ht="46.5" customHeight="1" x14ac:dyDescent="0.3">
      <c r="A397" s="23">
        <v>371</v>
      </c>
      <c r="B397" s="24" t="s">
        <v>303</v>
      </c>
      <c r="C397" s="23" t="s">
        <v>629</v>
      </c>
      <c r="D397" s="87" t="s">
        <v>353</v>
      </c>
      <c r="E397" s="87"/>
      <c r="F397" s="87" t="s">
        <v>13</v>
      </c>
      <c r="G397" s="66">
        <v>1200</v>
      </c>
      <c r="H397" s="66">
        <f t="shared" si="5"/>
        <v>1800</v>
      </c>
      <c r="K397" s="21"/>
    </row>
    <row r="398" spans="1:11" ht="46.5" customHeight="1" x14ac:dyDescent="0.3">
      <c r="A398" s="26">
        <v>372</v>
      </c>
      <c r="B398" s="24" t="s">
        <v>303</v>
      </c>
      <c r="C398" s="23" t="s">
        <v>629</v>
      </c>
      <c r="D398" s="87" t="s">
        <v>354</v>
      </c>
      <c r="E398" s="87"/>
      <c r="F398" s="87" t="s">
        <v>355</v>
      </c>
      <c r="G398" s="66">
        <v>600</v>
      </c>
      <c r="H398" s="66">
        <f t="shared" si="5"/>
        <v>900</v>
      </c>
      <c r="K398" s="21"/>
    </row>
    <row r="399" spans="1:11" ht="99.15" customHeight="1" x14ac:dyDescent="0.3">
      <c r="A399" s="23">
        <v>373</v>
      </c>
      <c r="B399" s="24" t="s">
        <v>303</v>
      </c>
      <c r="C399" s="23" t="s">
        <v>356</v>
      </c>
      <c r="D399" s="87" t="s">
        <v>638</v>
      </c>
      <c r="E399" s="87"/>
      <c r="F399" s="87" t="s">
        <v>357</v>
      </c>
      <c r="G399" s="88" t="s">
        <v>776</v>
      </c>
      <c r="H399" s="88" t="s">
        <v>776</v>
      </c>
      <c r="K399" s="21"/>
    </row>
    <row r="400" spans="1:11" ht="99.15" customHeight="1" x14ac:dyDescent="0.3">
      <c r="A400" s="26">
        <v>374</v>
      </c>
      <c r="B400" s="24" t="s">
        <v>303</v>
      </c>
      <c r="C400" s="23" t="s">
        <v>356</v>
      </c>
      <c r="D400" s="87" t="s">
        <v>639</v>
      </c>
      <c r="E400" s="87"/>
      <c r="F400" s="87" t="s">
        <v>357</v>
      </c>
      <c r="G400" s="88" t="s">
        <v>776</v>
      </c>
      <c r="H400" s="88" t="s">
        <v>776</v>
      </c>
      <c r="K400" s="21"/>
    </row>
    <row r="401" spans="1:12" ht="99.15" customHeight="1" x14ac:dyDescent="0.3">
      <c r="A401" s="23">
        <v>375</v>
      </c>
      <c r="B401" s="24" t="s">
        <v>303</v>
      </c>
      <c r="C401" s="23" t="s">
        <v>356</v>
      </c>
      <c r="D401" s="87" t="s">
        <v>358</v>
      </c>
      <c r="E401" s="87" t="s">
        <v>359</v>
      </c>
      <c r="F401" s="87" t="s">
        <v>13</v>
      </c>
      <c r="G401" s="88" t="s">
        <v>776</v>
      </c>
      <c r="H401" s="88" t="s">
        <v>776</v>
      </c>
      <c r="I401" s="61" t="s">
        <v>776</v>
      </c>
      <c r="J401" s="61" t="s">
        <v>776</v>
      </c>
      <c r="K401" s="61" t="s">
        <v>776</v>
      </c>
      <c r="L401" s="103" t="s">
        <v>776</v>
      </c>
    </row>
    <row r="402" spans="1:12" ht="99.15" customHeight="1" x14ac:dyDescent="0.3">
      <c r="A402" s="26">
        <v>376</v>
      </c>
      <c r="B402" s="24" t="s">
        <v>303</v>
      </c>
      <c r="C402" s="23" t="s">
        <v>356</v>
      </c>
      <c r="D402" s="87" t="s">
        <v>360</v>
      </c>
      <c r="E402" s="87" t="s">
        <v>359</v>
      </c>
      <c r="F402" s="87" t="s">
        <v>13</v>
      </c>
      <c r="G402" s="88" t="s">
        <v>776</v>
      </c>
      <c r="H402" s="88" t="s">
        <v>776</v>
      </c>
      <c r="I402" s="61" t="s">
        <v>776</v>
      </c>
      <c r="J402" s="61" t="s">
        <v>776</v>
      </c>
      <c r="K402" s="61" t="s">
        <v>776</v>
      </c>
      <c r="L402" s="103" t="s">
        <v>776</v>
      </c>
    </row>
    <row r="403" spans="1:12" ht="99.15" customHeight="1" x14ac:dyDescent="0.3">
      <c r="A403" s="23">
        <v>377</v>
      </c>
      <c r="B403" s="24" t="s">
        <v>303</v>
      </c>
      <c r="C403" s="23" t="s">
        <v>356</v>
      </c>
      <c r="D403" s="87" t="s">
        <v>640</v>
      </c>
      <c r="E403" s="87" t="s">
        <v>359</v>
      </c>
      <c r="F403" s="87" t="s">
        <v>13</v>
      </c>
      <c r="G403" s="88" t="s">
        <v>776</v>
      </c>
      <c r="H403" s="88" t="s">
        <v>776</v>
      </c>
      <c r="I403" s="61" t="s">
        <v>776</v>
      </c>
      <c r="J403" s="61" t="s">
        <v>776</v>
      </c>
      <c r="K403" s="61" t="s">
        <v>776</v>
      </c>
      <c r="L403" s="103" t="s">
        <v>776</v>
      </c>
    </row>
    <row r="404" spans="1:12" ht="85.5" customHeight="1" x14ac:dyDescent="0.3">
      <c r="A404" s="26">
        <v>378</v>
      </c>
      <c r="B404" s="24" t="s">
        <v>303</v>
      </c>
      <c r="C404" s="23" t="s">
        <v>356</v>
      </c>
      <c r="D404" s="87" t="s">
        <v>361</v>
      </c>
      <c r="E404" s="87" t="s">
        <v>359</v>
      </c>
      <c r="F404" s="87" t="s">
        <v>13</v>
      </c>
      <c r="G404" s="88" t="s">
        <v>776</v>
      </c>
      <c r="H404" s="88" t="s">
        <v>776</v>
      </c>
      <c r="I404" s="61" t="s">
        <v>776</v>
      </c>
      <c r="J404" s="61" t="s">
        <v>776</v>
      </c>
      <c r="K404" s="61" t="s">
        <v>776</v>
      </c>
      <c r="L404" s="103" t="s">
        <v>776</v>
      </c>
    </row>
    <row r="405" spans="1:12" ht="85.5" customHeight="1" x14ac:dyDescent="0.3">
      <c r="A405" s="23">
        <v>379</v>
      </c>
      <c r="B405" s="24" t="s">
        <v>303</v>
      </c>
      <c r="C405" s="23" t="s">
        <v>356</v>
      </c>
      <c r="D405" s="87" t="s">
        <v>362</v>
      </c>
      <c r="E405" s="87" t="s">
        <v>359</v>
      </c>
      <c r="F405" s="87" t="s">
        <v>13</v>
      </c>
      <c r="G405" s="88" t="s">
        <v>776</v>
      </c>
      <c r="H405" s="88" t="s">
        <v>776</v>
      </c>
      <c r="I405" s="61" t="s">
        <v>776</v>
      </c>
      <c r="J405" s="61" t="s">
        <v>776</v>
      </c>
      <c r="K405" s="61" t="s">
        <v>776</v>
      </c>
      <c r="L405" s="103" t="s">
        <v>776</v>
      </c>
    </row>
    <row r="406" spans="1:12" ht="85.5" customHeight="1" x14ac:dyDescent="0.3">
      <c r="A406" s="26">
        <v>380</v>
      </c>
      <c r="B406" s="24" t="s">
        <v>303</v>
      </c>
      <c r="C406" s="23" t="s">
        <v>356</v>
      </c>
      <c r="D406" s="87" t="s">
        <v>363</v>
      </c>
      <c r="E406" s="87" t="s">
        <v>359</v>
      </c>
      <c r="F406" s="87" t="s">
        <v>13</v>
      </c>
      <c r="G406" s="88" t="s">
        <v>776</v>
      </c>
      <c r="H406" s="88" t="s">
        <v>776</v>
      </c>
      <c r="I406" s="61" t="s">
        <v>776</v>
      </c>
      <c r="J406" s="61" t="s">
        <v>776</v>
      </c>
      <c r="K406" s="61" t="s">
        <v>776</v>
      </c>
      <c r="L406" s="103" t="s">
        <v>776</v>
      </c>
    </row>
    <row r="407" spans="1:12" ht="85.5" customHeight="1" x14ac:dyDescent="0.3">
      <c r="A407" s="23">
        <v>381</v>
      </c>
      <c r="B407" s="24" t="s">
        <v>303</v>
      </c>
      <c r="C407" s="23" t="s">
        <v>356</v>
      </c>
      <c r="D407" s="87" t="s">
        <v>364</v>
      </c>
      <c r="E407" s="87" t="s">
        <v>359</v>
      </c>
      <c r="F407" s="87" t="s">
        <v>13</v>
      </c>
      <c r="G407" s="88" t="s">
        <v>776</v>
      </c>
      <c r="H407" s="88" t="s">
        <v>776</v>
      </c>
      <c r="I407" s="61" t="s">
        <v>776</v>
      </c>
      <c r="J407" s="61" t="s">
        <v>776</v>
      </c>
      <c r="K407" s="61" t="s">
        <v>776</v>
      </c>
      <c r="L407" s="103" t="s">
        <v>776</v>
      </c>
    </row>
    <row r="408" spans="1:12" ht="85.5" customHeight="1" x14ac:dyDescent="0.3">
      <c r="A408" s="26">
        <v>382</v>
      </c>
      <c r="B408" s="24" t="s">
        <v>303</v>
      </c>
      <c r="C408" s="23" t="s">
        <v>356</v>
      </c>
      <c r="D408" s="87" t="s">
        <v>365</v>
      </c>
      <c r="E408" s="87" t="s">
        <v>359</v>
      </c>
      <c r="F408" s="87" t="s">
        <v>13</v>
      </c>
      <c r="G408" s="88" t="s">
        <v>776</v>
      </c>
      <c r="H408" s="88" t="s">
        <v>776</v>
      </c>
      <c r="I408" s="61" t="s">
        <v>776</v>
      </c>
      <c r="J408" s="61" t="s">
        <v>776</v>
      </c>
      <c r="K408" s="61" t="s">
        <v>776</v>
      </c>
      <c r="L408" s="103" t="s">
        <v>776</v>
      </c>
    </row>
    <row r="409" spans="1:12" ht="85.5" customHeight="1" x14ac:dyDescent="0.3">
      <c r="A409" s="23">
        <v>383</v>
      </c>
      <c r="B409" s="24" t="s">
        <v>303</v>
      </c>
      <c r="C409" s="23" t="s">
        <v>356</v>
      </c>
      <c r="D409" s="87" t="s">
        <v>641</v>
      </c>
      <c r="E409" s="87" t="s">
        <v>642</v>
      </c>
      <c r="F409" s="87" t="s">
        <v>13</v>
      </c>
      <c r="G409" s="88" t="s">
        <v>776</v>
      </c>
      <c r="H409" s="88" t="s">
        <v>776</v>
      </c>
      <c r="I409" s="61" t="s">
        <v>776</v>
      </c>
      <c r="J409" s="61" t="s">
        <v>776</v>
      </c>
      <c r="K409" s="61" t="s">
        <v>776</v>
      </c>
      <c r="L409" s="103" t="s">
        <v>776</v>
      </c>
    </row>
    <row r="410" spans="1:12" ht="85.5" customHeight="1" x14ac:dyDescent="0.3">
      <c r="A410" s="26">
        <v>384</v>
      </c>
      <c r="B410" s="24" t="s">
        <v>303</v>
      </c>
      <c r="C410" s="23" t="s">
        <v>356</v>
      </c>
      <c r="D410" s="87" t="s">
        <v>366</v>
      </c>
      <c r="E410" s="87" t="s">
        <v>359</v>
      </c>
      <c r="F410" s="87" t="s">
        <v>13</v>
      </c>
      <c r="G410" s="88" t="s">
        <v>776</v>
      </c>
      <c r="H410" s="88" t="s">
        <v>776</v>
      </c>
      <c r="I410" s="61" t="s">
        <v>776</v>
      </c>
      <c r="J410" s="61" t="s">
        <v>776</v>
      </c>
      <c r="K410" s="61" t="s">
        <v>776</v>
      </c>
      <c r="L410" s="103" t="s">
        <v>776</v>
      </c>
    </row>
    <row r="411" spans="1:12" ht="52.5" customHeight="1" x14ac:dyDescent="0.3">
      <c r="A411" s="23">
        <v>385</v>
      </c>
      <c r="B411" s="24" t="s">
        <v>303</v>
      </c>
      <c r="C411" s="23" t="s">
        <v>367</v>
      </c>
      <c r="D411" s="87" t="s">
        <v>368</v>
      </c>
      <c r="E411" s="87"/>
      <c r="F411" s="87" t="s">
        <v>13</v>
      </c>
      <c r="G411" s="66">
        <v>800</v>
      </c>
      <c r="H411" s="66">
        <f t="shared" si="5"/>
        <v>1200</v>
      </c>
      <c r="K411" s="21"/>
    </row>
    <row r="412" spans="1:12" ht="52.5" customHeight="1" x14ac:dyDescent="0.3">
      <c r="A412" s="26">
        <v>386</v>
      </c>
      <c r="B412" s="24" t="s">
        <v>303</v>
      </c>
      <c r="C412" s="23" t="s">
        <v>367</v>
      </c>
      <c r="D412" s="87" t="s">
        <v>369</v>
      </c>
      <c r="E412" s="87"/>
      <c r="F412" s="87" t="s">
        <v>13</v>
      </c>
      <c r="G412" s="66">
        <v>1000</v>
      </c>
      <c r="H412" s="66">
        <f t="shared" si="5"/>
        <v>1500</v>
      </c>
      <c r="K412" s="21"/>
    </row>
    <row r="413" spans="1:12" ht="52.5" customHeight="1" x14ac:dyDescent="0.3">
      <c r="A413" s="23">
        <v>387</v>
      </c>
      <c r="B413" s="24" t="s">
        <v>303</v>
      </c>
      <c r="C413" s="23" t="s">
        <v>370</v>
      </c>
      <c r="D413" s="87" t="s">
        <v>371</v>
      </c>
      <c r="E413" s="87"/>
      <c r="F413" s="87" t="s">
        <v>13</v>
      </c>
      <c r="G413" s="66">
        <v>1500</v>
      </c>
      <c r="H413" s="66">
        <f t="shared" si="5"/>
        <v>2250</v>
      </c>
      <c r="K413" s="21"/>
    </row>
    <row r="414" spans="1:12" ht="52.5" customHeight="1" x14ac:dyDescent="0.3">
      <c r="A414" s="26">
        <v>388</v>
      </c>
      <c r="B414" s="24" t="s">
        <v>303</v>
      </c>
      <c r="C414" s="23" t="s">
        <v>370</v>
      </c>
      <c r="D414" s="87" t="s">
        <v>372</v>
      </c>
      <c r="E414" s="87"/>
      <c r="F414" s="87" t="s">
        <v>13</v>
      </c>
      <c r="G414" s="66">
        <v>800</v>
      </c>
      <c r="H414" s="66">
        <f t="shared" si="5"/>
        <v>1200</v>
      </c>
      <c r="K414" s="21"/>
    </row>
    <row r="415" spans="1:12" ht="52.5" customHeight="1" x14ac:dyDescent="0.3">
      <c r="A415" s="23">
        <v>389</v>
      </c>
      <c r="B415" s="24" t="s">
        <v>303</v>
      </c>
      <c r="C415" s="23" t="s">
        <v>370</v>
      </c>
      <c r="D415" s="87" t="s">
        <v>373</v>
      </c>
      <c r="E415" s="87"/>
      <c r="F415" s="87" t="s">
        <v>13</v>
      </c>
      <c r="G415" s="66">
        <v>1600</v>
      </c>
      <c r="H415" s="66">
        <f t="shared" ref="H415:H478" si="6">G415*1.5</f>
        <v>2400</v>
      </c>
      <c r="K415" s="21"/>
    </row>
    <row r="416" spans="1:12" ht="59.1" customHeight="1" x14ac:dyDescent="0.3">
      <c r="A416" s="26">
        <v>390</v>
      </c>
      <c r="B416" s="24" t="s">
        <v>303</v>
      </c>
      <c r="C416" s="23" t="s">
        <v>370</v>
      </c>
      <c r="D416" s="87" t="s">
        <v>374</v>
      </c>
      <c r="E416" s="87"/>
      <c r="F416" s="87" t="s">
        <v>13</v>
      </c>
      <c r="G416" s="66">
        <v>1000</v>
      </c>
      <c r="H416" s="66">
        <f t="shared" si="6"/>
        <v>1500</v>
      </c>
      <c r="K416" s="21"/>
    </row>
    <row r="417" spans="1:12" ht="59.1" customHeight="1" x14ac:dyDescent="0.3">
      <c r="A417" s="23">
        <v>391</v>
      </c>
      <c r="B417" s="24" t="s">
        <v>303</v>
      </c>
      <c r="C417" s="23" t="s">
        <v>375</v>
      </c>
      <c r="D417" s="87" t="s">
        <v>376</v>
      </c>
      <c r="E417" s="87"/>
      <c r="F417" s="87" t="s">
        <v>126</v>
      </c>
      <c r="G417" s="66">
        <v>2000</v>
      </c>
      <c r="H417" s="66">
        <f t="shared" si="6"/>
        <v>3000</v>
      </c>
      <c r="K417" s="21"/>
    </row>
    <row r="418" spans="1:12" ht="59.1" customHeight="1" x14ac:dyDescent="0.3">
      <c r="A418" s="26">
        <v>392</v>
      </c>
      <c r="B418" s="24" t="s">
        <v>303</v>
      </c>
      <c r="C418" s="23" t="s">
        <v>375</v>
      </c>
      <c r="D418" s="87" t="s">
        <v>643</v>
      </c>
      <c r="E418" s="87"/>
      <c r="F418" s="87" t="s">
        <v>121</v>
      </c>
      <c r="G418" s="88" t="s">
        <v>776</v>
      </c>
      <c r="H418" s="88" t="s">
        <v>776</v>
      </c>
      <c r="I418" s="83"/>
      <c r="J418" s="83"/>
      <c r="K418" s="84"/>
      <c r="L418" s="83"/>
    </row>
    <row r="419" spans="1:12" ht="59.1" customHeight="1" x14ac:dyDescent="0.3">
      <c r="A419" s="23">
        <v>393</v>
      </c>
      <c r="B419" s="24" t="s">
        <v>303</v>
      </c>
      <c r="C419" s="23" t="s">
        <v>375</v>
      </c>
      <c r="D419" s="87" t="s">
        <v>644</v>
      </c>
      <c r="E419" s="87"/>
      <c r="F419" s="87" t="s">
        <v>121</v>
      </c>
      <c r="G419" s="88" t="s">
        <v>776</v>
      </c>
      <c r="H419" s="88" t="s">
        <v>776</v>
      </c>
      <c r="I419" s="83"/>
      <c r="J419" s="83"/>
      <c r="K419" s="84"/>
      <c r="L419" s="83"/>
    </row>
    <row r="420" spans="1:12" ht="59.1" customHeight="1" x14ac:dyDescent="0.3">
      <c r="A420" s="26">
        <v>394</v>
      </c>
      <c r="B420" s="24" t="s">
        <v>303</v>
      </c>
      <c r="C420" s="23" t="s">
        <v>377</v>
      </c>
      <c r="D420" s="87" t="s">
        <v>378</v>
      </c>
      <c r="E420" s="87"/>
      <c r="F420" s="87" t="s">
        <v>13</v>
      </c>
      <c r="G420" s="66">
        <v>1100</v>
      </c>
      <c r="H420" s="66">
        <f t="shared" si="6"/>
        <v>1650</v>
      </c>
      <c r="K420" s="21"/>
    </row>
    <row r="421" spans="1:12" ht="59.1" customHeight="1" x14ac:dyDescent="0.3">
      <c r="A421" s="23">
        <v>395</v>
      </c>
      <c r="B421" s="24" t="s">
        <v>303</v>
      </c>
      <c r="C421" s="23" t="s">
        <v>377</v>
      </c>
      <c r="D421" s="87" t="s">
        <v>379</v>
      </c>
      <c r="E421" s="87"/>
      <c r="F421" s="87" t="s">
        <v>13</v>
      </c>
      <c r="G421" s="66">
        <v>1000</v>
      </c>
      <c r="H421" s="66">
        <f t="shared" si="6"/>
        <v>1500</v>
      </c>
      <c r="K421" s="21"/>
    </row>
    <row r="422" spans="1:12" ht="81.599999999999994" customHeight="1" x14ac:dyDescent="0.3">
      <c r="A422" s="26">
        <v>396</v>
      </c>
      <c r="B422" s="24" t="s">
        <v>303</v>
      </c>
      <c r="C422" s="23" t="s">
        <v>377</v>
      </c>
      <c r="D422" s="87" t="s">
        <v>380</v>
      </c>
      <c r="E422" s="87"/>
      <c r="F422" s="87" t="s">
        <v>13</v>
      </c>
      <c r="G422" s="66">
        <v>1100</v>
      </c>
      <c r="H422" s="66">
        <f t="shared" si="6"/>
        <v>1650</v>
      </c>
      <c r="K422" s="21"/>
    </row>
    <row r="423" spans="1:12" ht="77.400000000000006" customHeight="1" x14ac:dyDescent="0.3">
      <c r="A423" s="23">
        <v>397</v>
      </c>
      <c r="B423" s="24" t="s">
        <v>303</v>
      </c>
      <c r="C423" s="23" t="s">
        <v>377</v>
      </c>
      <c r="D423" s="87" t="s">
        <v>381</v>
      </c>
      <c r="E423" s="87"/>
      <c r="F423" s="87" t="s">
        <v>13</v>
      </c>
      <c r="G423" s="66">
        <v>700</v>
      </c>
      <c r="H423" s="66">
        <f t="shared" si="6"/>
        <v>1050</v>
      </c>
      <c r="K423" s="21"/>
    </row>
    <row r="424" spans="1:12" ht="72.599999999999994" customHeight="1" x14ac:dyDescent="0.3">
      <c r="A424" s="26">
        <v>398</v>
      </c>
      <c r="B424" s="24" t="s">
        <v>382</v>
      </c>
      <c r="C424" s="23" t="s">
        <v>383</v>
      </c>
      <c r="D424" s="87" t="s">
        <v>384</v>
      </c>
      <c r="E424" s="87"/>
      <c r="F424" s="87" t="s">
        <v>13</v>
      </c>
      <c r="G424" s="66">
        <v>3500</v>
      </c>
      <c r="H424" s="66">
        <f t="shared" si="6"/>
        <v>5250</v>
      </c>
      <c r="K424" s="21"/>
    </row>
    <row r="425" spans="1:12" ht="75" customHeight="1" x14ac:dyDescent="0.3">
      <c r="A425" s="23">
        <v>399</v>
      </c>
      <c r="B425" s="24" t="s">
        <v>382</v>
      </c>
      <c r="C425" s="23" t="s">
        <v>383</v>
      </c>
      <c r="D425" s="87" t="s">
        <v>385</v>
      </c>
      <c r="E425" s="87"/>
      <c r="F425" s="87" t="s">
        <v>13</v>
      </c>
      <c r="G425" s="66">
        <v>3000</v>
      </c>
      <c r="H425" s="66">
        <f t="shared" si="6"/>
        <v>4500</v>
      </c>
      <c r="K425" s="21"/>
    </row>
    <row r="426" spans="1:12" ht="53.4" customHeight="1" x14ac:dyDescent="0.3">
      <c r="A426" s="26">
        <v>400</v>
      </c>
      <c r="B426" s="24" t="s">
        <v>382</v>
      </c>
      <c r="C426" s="23" t="s">
        <v>386</v>
      </c>
      <c r="D426" s="87" t="s">
        <v>387</v>
      </c>
      <c r="E426" s="87"/>
      <c r="F426" s="87" t="s">
        <v>13</v>
      </c>
      <c r="G426" s="66">
        <v>800</v>
      </c>
      <c r="H426" s="66">
        <f t="shared" si="6"/>
        <v>1200</v>
      </c>
      <c r="K426" s="21"/>
    </row>
    <row r="427" spans="1:12" ht="53.4" customHeight="1" x14ac:dyDescent="0.3">
      <c r="A427" s="23">
        <v>401</v>
      </c>
      <c r="B427" s="24" t="s">
        <v>382</v>
      </c>
      <c r="C427" s="23" t="s">
        <v>386</v>
      </c>
      <c r="D427" s="87" t="s">
        <v>388</v>
      </c>
      <c r="E427" s="87"/>
      <c r="F427" s="87" t="s">
        <v>13</v>
      </c>
      <c r="G427" s="66">
        <v>500</v>
      </c>
      <c r="H427" s="66">
        <f t="shared" si="6"/>
        <v>750</v>
      </c>
      <c r="K427" s="21"/>
    </row>
    <row r="428" spans="1:12" ht="53.4" customHeight="1" x14ac:dyDescent="0.3">
      <c r="A428" s="26">
        <v>402</v>
      </c>
      <c r="B428" s="24" t="s">
        <v>382</v>
      </c>
      <c r="C428" s="23" t="s">
        <v>386</v>
      </c>
      <c r="D428" s="87" t="s">
        <v>389</v>
      </c>
      <c r="E428" s="87"/>
      <c r="F428" s="87" t="s">
        <v>13</v>
      </c>
      <c r="G428" s="66">
        <v>400</v>
      </c>
      <c r="H428" s="66">
        <f t="shared" si="6"/>
        <v>600</v>
      </c>
      <c r="K428" s="21"/>
    </row>
    <row r="429" spans="1:12" ht="99.15" customHeight="1" x14ac:dyDescent="0.3">
      <c r="A429" s="23">
        <v>403</v>
      </c>
      <c r="B429" s="24" t="s">
        <v>382</v>
      </c>
      <c r="C429" s="23" t="s">
        <v>386</v>
      </c>
      <c r="D429" s="87" t="s">
        <v>390</v>
      </c>
      <c r="E429" s="87" t="s">
        <v>391</v>
      </c>
      <c r="F429" s="87" t="s">
        <v>13</v>
      </c>
      <c r="G429" s="66">
        <v>2000</v>
      </c>
      <c r="H429" s="66">
        <f t="shared" si="6"/>
        <v>3000</v>
      </c>
      <c r="K429" s="21"/>
    </row>
    <row r="430" spans="1:12" ht="99.15" customHeight="1" x14ac:dyDescent="0.3">
      <c r="A430" s="26">
        <v>404</v>
      </c>
      <c r="B430" s="24" t="s">
        <v>382</v>
      </c>
      <c r="C430" s="23" t="s">
        <v>386</v>
      </c>
      <c r="D430" s="87" t="s">
        <v>392</v>
      </c>
      <c r="E430" s="87" t="s">
        <v>391</v>
      </c>
      <c r="F430" s="87" t="s">
        <v>716</v>
      </c>
      <c r="G430" s="66">
        <v>4000</v>
      </c>
      <c r="H430" s="66">
        <f t="shared" si="6"/>
        <v>6000</v>
      </c>
      <c r="K430" s="21"/>
    </row>
    <row r="431" spans="1:12" ht="68.400000000000006" x14ac:dyDescent="0.3">
      <c r="A431" s="23">
        <v>405</v>
      </c>
      <c r="B431" s="24" t="s">
        <v>186</v>
      </c>
      <c r="C431" s="23" t="s">
        <v>611</v>
      </c>
      <c r="D431" s="87" t="s">
        <v>393</v>
      </c>
      <c r="E431" s="87"/>
      <c r="F431" s="87" t="s">
        <v>394</v>
      </c>
      <c r="G431" s="66">
        <v>400</v>
      </c>
      <c r="H431" s="66">
        <f t="shared" si="6"/>
        <v>600</v>
      </c>
      <c r="K431" s="21"/>
    </row>
    <row r="432" spans="1:12" ht="91.2" x14ac:dyDescent="0.3">
      <c r="A432" s="26">
        <v>406</v>
      </c>
      <c r="B432" s="24" t="s">
        <v>186</v>
      </c>
      <c r="C432" s="23" t="s">
        <v>611</v>
      </c>
      <c r="D432" s="87" t="s">
        <v>395</v>
      </c>
      <c r="E432" s="87"/>
      <c r="F432" s="87" t="s">
        <v>394</v>
      </c>
      <c r="G432" s="66">
        <v>600</v>
      </c>
      <c r="H432" s="66">
        <f t="shared" si="6"/>
        <v>900</v>
      </c>
      <c r="K432" s="21"/>
    </row>
    <row r="433" spans="1:12" ht="99.15" customHeight="1" x14ac:dyDescent="0.3">
      <c r="A433" s="23">
        <v>407</v>
      </c>
      <c r="B433" s="24" t="s">
        <v>186</v>
      </c>
      <c r="C433" s="23" t="s">
        <v>611</v>
      </c>
      <c r="D433" s="87" t="s">
        <v>645</v>
      </c>
      <c r="E433" s="87"/>
      <c r="F433" s="87" t="s">
        <v>394</v>
      </c>
      <c r="G433" s="66">
        <v>500</v>
      </c>
      <c r="H433" s="66">
        <f t="shared" si="6"/>
        <v>750</v>
      </c>
      <c r="K433" s="21"/>
    </row>
    <row r="434" spans="1:12" ht="87.6" customHeight="1" x14ac:dyDescent="0.3">
      <c r="A434" s="26">
        <v>408</v>
      </c>
      <c r="B434" s="24" t="s">
        <v>186</v>
      </c>
      <c r="C434" s="23" t="s">
        <v>396</v>
      </c>
      <c r="D434" s="87" t="s">
        <v>397</v>
      </c>
      <c r="E434" s="87" t="s">
        <v>398</v>
      </c>
      <c r="F434" s="87" t="s">
        <v>399</v>
      </c>
      <c r="G434" s="66">
        <v>2500</v>
      </c>
      <c r="H434" s="66">
        <f t="shared" si="6"/>
        <v>3750</v>
      </c>
      <c r="K434" s="21"/>
    </row>
    <row r="435" spans="1:12" ht="87.6" customHeight="1" x14ac:dyDescent="0.3">
      <c r="A435" s="23">
        <v>409</v>
      </c>
      <c r="B435" s="24" t="s">
        <v>186</v>
      </c>
      <c r="C435" s="23" t="s">
        <v>396</v>
      </c>
      <c r="D435" s="87" t="s">
        <v>400</v>
      </c>
      <c r="E435" s="87" t="s">
        <v>398</v>
      </c>
      <c r="F435" s="87" t="s">
        <v>399</v>
      </c>
      <c r="G435" s="66">
        <v>3500</v>
      </c>
      <c r="H435" s="66">
        <f t="shared" si="6"/>
        <v>5250</v>
      </c>
      <c r="K435" s="21"/>
    </row>
    <row r="436" spans="1:12" ht="66.599999999999994" customHeight="1" x14ac:dyDescent="0.3">
      <c r="A436" s="26">
        <v>410</v>
      </c>
      <c r="B436" s="24" t="s">
        <v>186</v>
      </c>
      <c r="C436" s="23" t="s">
        <v>396</v>
      </c>
      <c r="D436" s="87" t="s">
        <v>646</v>
      </c>
      <c r="E436" s="87"/>
      <c r="F436" s="87" t="s">
        <v>121</v>
      </c>
      <c r="G436" s="66">
        <v>600</v>
      </c>
      <c r="H436" s="66">
        <f t="shared" si="6"/>
        <v>900</v>
      </c>
      <c r="K436" s="21"/>
    </row>
    <row r="437" spans="1:12" ht="99.15" customHeight="1" x14ac:dyDescent="0.3">
      <c r="A437" s="23">
        <v>411</v>
      </c>
      <c r="B437" s="24" t="s">
        <v>186</v>
      </c>
      <c r="C437" s="23" t="s">
        <v>396</v>
      </c>
      <c r="D437" s="87" t="s">
        <v>401</v>
      </c>
      <c r="E437" s="87"/>
      <c r="F437" s="87" t="s">
        <v>121</v>
      </c>
      <c r="G437" s="66">
        <v>700</v>
      </c>
      <c r="H437" s="66">
        <f t="shared" si="6"/>
        <v>1050</v>
      </c>
      <c r="K437" s="21"/>
    </row>
    <row r="438" spans="1:12" ht="56.4" customHeight="1" x14ac:dyDescent="0.3">
      <c r="A438" s="26">
        <v>412</v>
      </c>
      <c r="B438" s="24" t="s">
        <v>186</v>
      </c>
      <c r="C438" s="23" t="s">
        <v>396</v>
      </c>
      <c r="D438" s="87" t="s">
        <v>402</v>
      </c>
      <c r="E438" s="87"/>
      <c r="F438" s="87" t="s">
        <v>121</v>
      </c>
      <c r="G438" s="66">
        <v>700</v>
      </c>
      <c r="H438" s="66">
        <f t="shared" si="6"/>
        <v>1050</v>
      </c>
      <c r="K438" s="21"/>
    </row>
    <row r="439" spans="1:12" ht="56.4" customHeight="1" x14ac:dyDescent="0.3">
      <c r="A439" s="23">
        <v>413</v>
      </c>
      <c r="B439" s="24" t="s">
        <v>186</v>
      </c>
      <c r="C439" s="23" t="s">
        <v>403</v>
      </c>
      <c r="D439" s="87" t="s">
        <v>404</v>
      </c>
      <c r="E439" s="87"/>
      <c r="F439" s="87" t="s">
        <v>34</v>
      </c>
      <c r="G439" s="66">
        <v>1000</v>
      </c>
      <c r="H439" s="66">
        <f t="shared" si="6"/>
        <v>1500</v>
      </c>
      <c r="K439" s="21"/>
    </row>
    <row r="440" spans="1:12" ht="56.4" customHeight="1" x14ac:dyDescent="0.3">
      <c r="A440" s="26">
        <v>414</v>
      </c>
      <c r="B440" s="24" t="s">
        <v>186</v>
      </c>
      <c r="C440" s="23" t="s">
        <v>403</v>
      </c>
      <c r="D440" s="87" t="s">
        <v>405</v>
      </c>
      <c r="E440" s="87"/>
      <c r="F440" s="87" t="s">
        <v>121</v>
      </c>
      <c r="G440" s="66">
        <v>600</v>
      </c>
      <c r="H440" s="66">
        <f t="shared" si="6"/>
        <v>900</v>
      </c>
      <c r="K440" s="21"/>
    </row>
    <row r="441" spans="1:12" ht="56.4" customHeight="1" x14ac:dyDescent="0.3">
      <c r="A441" s="23">
        <v>415</v>
      </c>
      <c r="B441" s="24" t="s">
        <v>186</v>
      </c>
      <c r="C441" s="23" t="s">
        <v>403</v>
      </c>
      <c r="D441" s="87" t="s">
        <v>406</v>
      </c>
      <c r="E441" s="87"/>
      <c r="F441" s="87" t="s">
        <v>121</v>
      </c>
      <c r="G441" s="66">
        <v>350</v>
      </c>
      <c r="H441" s="66">
        <f t="shared" si="6"/>
        <v>525</v>
      </c>
      <c r="K441" s="21"/>
    </row>
    <row r="442" spans="1:12" ht="56.4" customHeight="1" x14ac:dyDescent="0.3">
      <c r="A442" s="26">
        <v>416</v>
      </c>
      <c r="B442" s="24" t="s">
        <v>186</v>
      </c>
      <c r="C442" s="23" t="s">
        <v>403</v>
      </c>
      <c r="D442" s="87" t="s">
        <v>407</v>
      </c>
      <c r="E442" s="87"/>
      <c r="F442" s="87" t="s">
        <v>121</v>
      </c>
      <c r="G442" s="88" t="s">
        <v>776</v>
      </c>
      <c r="H442" s="88" t="s">
        <v>776</v>
      </c>
      <c r="I442" s="83"/>
      <c r="J442" s="83"/>
      <c r="K442" s="84"/>
      <c r="L442" s="83"/>
    </row>
    <row r="443" spans="1:12" ht="65.099999999999994" customHeight="1" x14ac:dyDescent="0.3">
      <c r="A443" s="23">
        <v>417</v>
      </c>
      <c r="B443" s="24" t="s">
        <v>186</v>
      </c>
      <c r="C443" s="23" t="s">
        <v>403</v>
      </c>
      <c r="D443" s="87" t="s">
        <v>408</v>
      </c>
      <c r="E443" s="87"/>
      <c r="F443" s="87" t="s">
        <v>121</v>
      </c>
      <c r="G443" s="66">
        <v>600</v>
      </c>
      <c r="H443" s="66">
        <f t="shared" si="6"/>
        <v>900</v>
      </c>
      <c r="K443" s="21"/>
    </row>
    <row r="444" spans="1:12" ht="65.099999999999994" customHeight="1" x14ac:dyDescent="0.3">
      <c r="A444" s="26">
        <v>418</v>
      </c>
      <c r="B444" s="24" t="s">
        <v>186</v>
      </c>
      <c r="C444" s="23" t="s">
        <v>403</v>
      </c>
      <c r="D444" s="87" t="s">
        <v>409</v>
      </c>
      <c r="E444" s="87"/>
      <c r="F444" s="87" t="s">
        <v>121</v>
      </c>
      <c r="G444" s="66">
        <v>800</v>
      </c>
      <c r="H444" s="66">
        <f t="shared" si="6"/>
        <v>1200</v>
      </c>
      <c r="K444" s="21"/>
    </row>
    <row r="445" spans="1:12" ht="65.099999999999994" customHeight="1" x14ac:dyDescent="0.3">
      <c r="A445" s="23">
        <v>419</v>
      </c>
      <c r="B445" s="24" t="s">
        <v>186</v>
      </c>
      <c r="C445" s="23" t="s">
        <v>403</v>
      </c>
      <c r="D445" s="87" t="s">
        <v>410</v>
      </c>
      <c r="E445" s="87"/>
      <c r="F445" s="87" t="s">
        <v>121</v>
      </c>
      <c r="G445" s="66">
        <v>500</v>
      </c>
      <c r="H445" s="66">
        <f t="shared" si="6"/>
        <v>750</v>
      </c>
      <c r="K445" s="21"/>
    </row>
    <row r="446" spans="1:12" ht="123.9" customHeight="1" x14ac:dyDescent="0.3">
      <c r="A446" s="26">
        <v>420</v>
      </c>
      <c r="B446" s="24" t="s">
        <v>186</v>
      </c>
      <c r="C446" s="23" t="s">
        <v>403</v>
      </c>
      <c r="D446" s="87" t="s">
        <v>411</v>
      </c>
      <c r="E446" s="87"/>
      <c r="F446" s="87" t="s">
        <v>121</v>
      </c>
      <c r="G446" s="66">
        <v>500</v>
      </c>
      <c r="H446" s="66">
        <f t="shared" si="6"/>
        <v>750</v>
      </c>
      <c r="K446" s="21"/>
    </row>
    <row r="447" spans="1:12" ht="99.15" customHeight="1" x14ac:dyDescent="0.3">
      <c r="A447" s="23">
        <v>421</v>
      </c>
      <c r="B447" s="24" t="s">
        <v>186</v>
      </c>
      <c r="C447" s="23" t="s">
        <v>403</v>
      </c>
      <c r="D447" s="87" t="s">
        <v>412</v>
      </c>
      <c r="E447" s="87"/>
      <c r="F447" s="87" t="s">
        <v>121</v>
      </c>
      <c r="G447" s="66">
        <v>500</v>
      </c>
      <c r="H447" s="66">
        <f t="shared" si="6"/>
        <v>750</v>
      </c>
      <c r="K447" s="21"/>
    </row>
    <row r="448" spans="1:12" ht="99.15" customHeight="1" x14ac:dyDescent="0.3">
      <c r="A448" s="26">
        <v>422</v>
      </c>
      <c r="B448" s="24" t="s">
        <v>186</v>
      </c>
      <c r="C448" s="23" t="s">
        <v>403</v>
      </c>
      <c r="D448" s="87" t="s">
        <v>413</v>
      </c>
      <c r="E448" s="87"/>
      <c r="F448" s="87" t="s">
        <v>121</v>
      </c>
      <c r="G448" s="66">
        <v>500</v>
      </c>
      <c r="H448" s="66">
        <f t="shared" si="6"/>
        <v>750</v>
      </c>
      <c r="K448" s="21"/>
    </row>
    <row r="449" spans="1:12" ht="62.4" customHeight="1" x14ac:dyDescent="0.3">
      <c r="A449" s="23">
        <v>423</v>
      </c>
      <c r="B449" s="24" t="s">
        <v>186</v>
      </c>
      <c r="C449" s="23" t="s">
        <v>403</v>
      </c>
      <c r="D449" s="87" t="s">
        <v>414</v>
      </c>
      <c r="E449" s="87"/>
      <c r="F449" s="87" t="s">
        <v>121</v>
      </c>
      <c r="G449" s="66">
        <v>500</v>
      </c>
      <c r="H449" s="66">
        <f t="shared" si="6"/>
        <v>750</v>
      </c>
      <c r="K449" s="21"/>
    </row>
    <row r="450" spans="1:12" ht="62.4" customHeight="1" x14ac:dyDescent="0.3">
      <c r="A450" s="26">
        <v>424</v>
      </c>
      <c r="B450" s="24" t="s">
        <v>186</v>
      </c>
      <c r="C450" s="23" t="s">
        <v>403</v>
      </c>
      <c r="D450" s="87" t="s">
        <v>415</v>
      </c>
      <c r="E450" s="87"/>
      <c r="F450" s="87" t="s">
        <v>121</v>
      </c>
      <c r="G450" s="66">
        <v>300</v>
      </c>
      <c r="H450" s="66">
        <f t="shared" si="6"/>
        <v>450</v>
      </c>
      <c r="K450" s="21"/>
    </row>
    <row r="451" spans="1:12" ht="62.4" customHeight="1" x14ac:dyDescent="0.3">
      <c r="A451" s="23">
        <v>425</v>
      </c>
      <c r="B451" s="24" t="s">
        <v>186</v>
      </c>
      <c r="C451" s="23" t="s">
        <v>403</v>
      </c>
      <c r="D451" s="87" t="s">
        <v>416</v>
      </c>
      <c r="E451" s="87"/>
      <c r="F451" s="87" t="s">
        <v>121</v>
      </c>
      <c r="G451" s="66">
        <v>300</v>
      </c>
      <c r="H451" s="66">
        <f t="shared" si="6"/>
        <v>450</v>
      </c>
      <c r="K451" s="21"/>
    </row>
    <row r="452" spans="1:12" ht="62.4" customHeight="1" x14ac:dyDescent="0.3">
      <c r="A452" s="26">
        <v>426</v>
      </c>
      <c r="B452" s="24" t="s">
        <v>186</v>
      </c>
      <c r="C452" s="23" t="s">
        <v>403</v>
      </c>
      <c r="D452" s="87" t="s">
        <v>417</v>
      </c>
      <c r="E452" s="87"/>
      <c r="F452" s="87" t="s">
        <v>121</v>
      </c>
      <c r="G452" s="66">
        <v>500</v>
      </c>
      <c r="H452" s="66">
        <f t="shared" si="6"/>
        <v>750</v>
      </c>
      <c r="K452" s="21"/>
    </row>
    <row r="453" spans="1:12" ht="74.099999999999994" customHeight="1" x14ac:dyDescent="0.3">
      <c r="A453" s="23">
        <v>427</v>
      </c>
      <c r="B453" s="24" t="s">
        <v>186</v>
      </c>
      <c r="C453" s="23" t="s">
        <v>403</v>
      </c>
      <c r="D453" s="87" t="s">
        <v>418</v>
      </c>
      <c r="E453" s="87" t="s">
        <v>647</v>
      </c>
      <c r="F453" s="87" t="s">
        <v>121</v>
      </c>
      <c r="G453" s="66">
        <v>400</v>
      </c>
      <c r="H453" s="66">
        <f t="shared" si="6"/>
        <v>600</v>
      </c>
      <c r="K453" s="21"/>
    </row>
    <row r="454" spans="1:12" ht="62.4" customHeight="1" x14ac:dyDescent="0.3">
      <c r="A454" s="26">
        <v>428</v>
      </c>
      <c r="B454" s="24" t="s">
        <v>186</v>
      </c>
      <c r="C454" s="23" t="s">
        <v>403</v>
      </c>
      <c r="D454" s="87" t="s">
        <v>419</v>
      </c>
      <c r="E454" s="87"/>
      <c r="F454" s="87" t="s">
        <v>121</v>
      </c>
      <c r="G454" s="66">
        <v>600</v>
      </c>
      <c r="H454" s="66">
        <f t="shared" si="6"/>
        <v>900</v>
      </c>
      <c r="K454" s="21"/>
    </row>
    <row r="455" spans="1:12" ht="84.9" customHeight="1" x14ac:dyDescent="0.3">
      <c r="A455" s="23">
        <v>429</v>
      </c>
      <c r="B455" s="24" t="s">
        <v>186</v>
      </c>
      <c r="C455" s="23" t="s">
        <v>403</v>
      </c>
      <c r="D455" s="87" t="s">
        <v>420</v>
      </c>
      <c r="E455" s="87" t="s">
        <v>647</v>
      </c>
      <c r="F455" s="87" t="s">
        <v>121</v>
      </c>
      <c r="G455" s="66">
        <v>700</v>
      </c>
      <c r="H455" s="66">
        <f t="shared" si="6"/>
        <v>1050</v>
      </c>
      <c r="K455" s="21"/>
    </row>
    <row r="456" spans="1:12" ht="77.400000000000006" customHeight="1" x14ac:dyDescent="0.3">
      <c r="A456" s="26">
        <v>430</v>
      </c>
      <c r="B456" s="24" t="s">
        <v>186</v>
      </c>
      <c r="C456" s="23" t="s">
        <v>403</v>
      </c>
      <c r="D456" s="87" t="s">
        <v>421</v>
      </c>
      <c r="E456" s="87" t="s">
        <v>647</v>
      </c>
      <c r="F456" s="87" t="s">
        <v>121</v>
      </c>
      <c r="G456" s="66">
        <v>800</v>
      </c>
      <c r="H456" s="66">
        <f t="shared" si="6"/>
        <v>1200</v>
      </c>
      <c r="K456" s="21"/>
    </row>
    <row r="457" spans="1:12" ht="81.599999999999994" customHeight="1" x14ac:dyDescent="0.3">
      <c r="A457" s="23">
        <v>431</v>
      </c>
      <c r="B457" s="24" t="s">
        <v>186</v>
      </c>
      <c r="C457" s="23" t="s">
        <v>403</v>
      </c>
      <c r="D457" s="87" t="s">
        <v>422</v>
      </c>
      <c r="E457" s="87" t="s">
        <v>647</v>
      </c>
      <c r="F457" s="87" t="s">
        <v>121</v>
      </c>
      <c r="G457" s="66">
        <v>700</v>
      </c>
      <c r="H457" s="66">
        <f t="shared" si="6"/>
        <v>1050</v>
      </c>
      <c r="K457" s="21"/>
    </row>
    <row r="458" spans="1:12" ht="65.099999999999994" customHeight="1" x14ac:dyDescent="0.3">
      <c r="A458" s="26">
        <v>432</v>
      </c>
      <c r="B458" s="24" t="s">
        <v>186</v>
      </c>
      <c r="C458" s="23" t="s">
        <v>403</v>
      </c>
      <c r="D458" s="87" t="s">
        <v>423</v>
      </c>
      <c r="E458" s="87"/>
      <c r="F458" s="87" t="s">
        <v>121</v>
      </c>
      <c r="G458" s="66">
        <v>400</v>
      </c>
      <c r="H458" s="66">
        <f t="shared" si="6"/>
        <v>600</v>
      </c>
      <c r="K458" s="21"/>
    </row>
    <row r="459" spans="1:12" ht="60" customHeight="1" x14ac:dyDescent="0.3">
      <c r="A459" s="23">
        <v>433</v>
      </c>
      <c r="B459" s="24" t="s">
        <v>186</v>
      </c>
      <c r="C459" s="23" t="s">
        <v>403</v>
      </c>
      <c r="D459" s="87" t="s">
        <v>424</v>
      </c>
      <c r="E459" s="87"/>
      <c r="F459" s="87" t="s">
        <v>121</v>
      </c>
      <c r="G459" s="66">
        <v>500</v>
      </c>
      <c r="H459" s="66">
        <f t="shared" si="6"/>
        <v>750</v>
      </c>
      <c r="K459" s="21"/>
    </row>
    <row r="460" spans="1:12" ht="60" customHeight="1" x14ac:dyDescent="0.3">
      <c r="A460" s="26">
        <v>434</v>
      </c>
      <c r="B460" s="24" t="s">
        <v>186</v>
      </c>
      <c r="C460" s="23" t="s">
        <v>403</v>
      </c>
      <c r="D460" s="87" t="s">
        <v>425</v>
      </c>
      <c r="E460" s="87"/>
      <c r="F460" s="87" t="s">
        <v>121</v>
      </c>
      <c r="G460" s="88" t="s">
        <v>776</v>
      </c>
      <c r="H460" s="88" t="s">
        <v>776</v>
      </c>
      <c r="I460" s="82" t="s">
        <v>776</v>
      </c>
      <c r="J460" s="82" t="s">
        <v>776</v>
      </c>
      <c r="K460" s="82" t="s">
        <v>776</v>
      </c>
      <c r="L460" s="104" t="s">
        <v>776</v>
      </c>
    </row>
    <row r="461" spans="1:12" ht="60" customHeight="1" x14ac:dyDescent="0.3">
      <c r="A461" s="23">
        <v>435</v>
      </c>
      <c r="B461" s="24" t="s">
        <v>186</v>
      </c>
      <c r="C461" s="23" t="s">
        <v>403</v>
      </c>
      <c r="D461" s="87" t="s">
        <v>426</v>
      </c>
      <c r="E461" s="87"/>
      <c r="F461" s="87" t="s">
        <v>121</v>
      </c>
      <c r="G461" s="66">
        <v>750</v>
      </c>
      <c r="H461" s="66">
        <f t="shared" si="6"/>
        <v>1125</v>
      </c>
      <c r="K461" s="21"/>
    </row>
    <row r="462" spans="1:12" ht="60" customHeight="1" x14ac:dyDescent="0.3">
      <c r="A462" s="26">
        <v>436</v>
      </c>
      <c r="B462" s="24" t="s">
        <v>186</v>
      </c>
      <c r="C462" s="23" t="s">
        <v>427</v>
      </c>
      <c r="D462" s="87" t="s">
        <v>428</v>
      </c>
      <c r="E462" s="87"/>
      <c r="F462" s="87" t="s">
        <v>121</v>
      </c>
      <c r="G462" s="66">
        <v>2000</v>
      </c>
      <c r="H462" s="66">
        <f t="shared" si="6"/>
        <v>3000</v>
      </c>
      <c r="K462" s="21"/>
    </row>
    <row r="463" spans="1:12" ht="60" customHeight="1" x14ac:dyDescent="0.3">
      <c r="A463" s="23">
        <v>437</v>
      </c>
      <c r="B463" s="24" t="s">
        <v>186</v>
      </c>
      <c r="C463" s="23" t="s">
        <v>427</v>
      </c>
      <c r="D463" s="87" t="s">
        <v>429</v>
      </c>
      <c r="E463" s="87"/>
      <c r="F463" s="87" t="s">
        <v>121</v>
      </c>
      <c r="G463" s="66">
        <v>2000</v>
      </c>
      <c r="H463" s="66">
        <f t="shared" si="6"/>
        <v>3000</v>
      </c>
      <c r="K463" s="21"/>
    </row>
    <row r="464" spans="1:12" ht="59.1" customHeight="1" x14ac:dyDescent="0.3">
      <c r="A464" s="26">
        <v>438</v>
      </c>
      <c r="B464" s="24" t="s">
        <v>186</v>
      </c>
      <c r="C464" s="23" t="s">
        <v>427</v>
      </c>
      <c r="D464" s="87" t="s">
        <v>430</v>
      </c>
      <c r="E464" s="87"/>
      <c r="F464" s="87" t="s">
        <v>121</v>
      </c>
      <c r="G464" s="66">
        <v>1500</v>
      </c>
      <c r="H464" s="66">
        <f t="shared" si="6"/>
        <v>2250</v>
      </c>
      <c r="K464" s="21"/>
    </row>
    <row r="465" spans="1:11" ht="59.1" customHeight="1" x14ac:dyDescent="0.3">
      <c r="A465" s="23">
        <v>439</v>
      </c>
      <c r="B465" s="24" t="s">
        <v>186</v>
      </c>
      <c r="C465" s="23" t="s">
        <v>427</v>
      </c>
      <c r="D465" s="87" t="s">
        <v>648</v>
      </c>
      <c r="E465" s="87"/>
      <c r="F465" s="87" t="s">
        <v>121</v>
      </c>
      <c r="G465" s="66">
        <v>2000</v>
      </c>
      <c r="H465" s="66">
        <f t="shared" si="6"/>
        <v>3000</v>
      </c>
      <c r="K465" s="21"/>
    </row>
    <row r="466" spans="1:11" ht="59.1" customHeight="1" x14ac:dyDescent="0.3">
      <c r="A466" s="26">
        <v>440</v>
      </c>
      <c r="B466" s="24" t="s">
        <v>186</v>
      </c>
      <c r="C466" s="23" t="s">
        <v>427</v>
      </c>
      <c r="D466" s="87" t="s">
        <v>431</v>
      </c>
      <c r="E466" s="87"/>
      <c r="F466" s="87" t="s">
        <v>121</v>
      </c>
      <c r="G466" s="66">
        <v>600</v>
      </c>
      <c r="H466" s="66">
        <f t="shared" si="6"/>
        <v>900</v>
      </c>
      <c r="K466" s="21"/>
    </row>
    <row r="467" spans="1:11" ht="59.1" customHeight="1" x14ac:dyDescent="0.3">
      <c r="A467" s="23">
        <v>441</v>
      </c>
      <c r="B467" s="24" t="s">
        <v>186</v>
      </c>
      <c r="C467" s="23" t="s">
        <v>427</v>
      </c>
      <c r="D467" s="87" t="s">
        <v>649</v>
      </c>
      <c r="E467" s="87"/>
      <c r="F467" s="87" t="s">
        <v>121</v>
      </c>
      <c r="G467" s="66">
        <v>600</v>
      </c>
      <c r="H467" s="66">
        <f t="shared" si="6"/>
        <v>900</v>
      </c>
      <c r="K467" s="21"/>
    </row>
    <row r="468" spans="1:11" ht="59.1" customHeight="1" x14ac:dyDescent="0.3">
      <c r="A468" s="26">
        <v>442</v>
      </c>
      <c r="B468" s="24" t="s">
        <v>186</v>
      </c>
      <c r="C468" s="23" t="s">
        <v>427</v>
      </c>
      <c r="D468" s="87" t="s">
        <v>650</v>
      </c>
      <c r="E468" s="87"/>
      <c r="F468" s="87" t="s">
        <v>121</v>
      </c>
      <c r="G468" s="66">
        <v>1000</v>
      </c>
      <c r="H468" s="66">
        <f t="shared" si="6"/>
        <v>1500</v>
      </c>
      <c r="K468" s="21"/>
    </row>
    <row r="469" spans="1:11" ht="99.15" customHeight="1" x14ac:dyDescent="0.3">
      <c r="A469" s="23">
        <v>443</v>
      </c>
      <c r="B469" s="24" t="s">
        <v>186</v>
      </c>
      <c r="C469" s="23" t="s">
        <v>432</v>
      </c>
      <c r="D469" s="87" t="s">
        <v>651</v>
      </c>
      <c r="E469" s="87"/>
      <c r="F469" s="87" t="s">
        <v>121</v>
      </c>
      <c r="G469" s="66">
        <v>500</v>
      </c>
      <c r="H469" s="66">
        <f t="shared" si="6"/>
        <v>750</v>
      </c>
      <c r="K469" s="21"/>
    </row>
    <row r="470" spans="1:11" ht="98.1" customHeight="1" x14ac:dyDescent="0.3">
      <c r="A470" s="26">
        <v>444</v>
      </c>
      <c r="B470" s="24" t="s">
        <v>186</v>
      </c>
      <c r="C470" s="23" t="s">
        <v>432</v>
      </c>
      <c r="D470" s="87" t="s">
        <v>652</v>
      </c>
      <c r="E470" s="87"/>
      <c r="F470" s="87" t="s">
        <v>121</v>
      </c>
      <c r="G470" s="66">
        <v>1000</v>
      </c>
      <c r="H470" s="66">
        <f t="shared" si="6"/>
        <v>1500</v>
      </c>
      <c r="K470" s="21"/>
    </row>
    <row r="471" spans="1:11" ht="63" customHeight="1" x14ac:dyDescent="0.3">
      <c r="A471" s="23">
        <v>445</v>
      </c>
      <c r="B471" s="24" t="s">
        <v>186</v>
      </c>
      <c r="C471" s="23" t="s">
        <v>432</v>
      </c>
      <c r="D471" s="87" t="s">
        <v>433</v>
      </c>
      <c r="E471" s="87"/>
      <c r="F471" s="87" t="s">
        <v>121</v>
      </c>
      <c r="G471" s="66">
        <v>400</v>
      </c>
      <c r="H471" s="66">
        <f t="shared" si="6"/>
        <v>600</v>
      </c>
      <c r="K471" s="21"/>
    </row>
    <row r="472" spans="1:11" ht="63" customHeight="1" x14ac:dyDescent="0.3">
      <c r="A472" s="26">
        <v>446</v>
      </c>
      <c r="B472" s="24" t="s">
        <v>186</v>
      </c>
      <c r="C472" s="23" t="s">
        <v>432</v>
      </c>
      <c r="D472" s="87" t="s">
        <v>434</v>
      </c>
      <c r="E472" s="87"/>
      <c r="F472" s="87" t="s">
        <v>121</v>
      </c>
      <c r="G472" s="66">
        <v>300</v>
      </c>
      <c r="H472" s="66">
        <f t="shared" si="6"/>
        <v>450</v>
      </c>
      <c r="K472" s="21"/>
    </row>
    <row r="473" spans="1:11" ht="63" customHeight="1" x14ac:dyDescent="0.3">
      <c r="A473" s="23">
        <v>447</v>
      </c>
      <c r="B473" s="24" t="s">
        <v>186</v>
      </c>
      <c r="C473" s="23" t="s">
        <v>432</v>
      </c>
      <c r="D473" s="87" t="s">
        <v>435</v>
      </c>
      <c r="E473" s="87"/>
      <c r="F473" s="87" t="s">
        <v>121</v>
      </c>
      <c r="G473" s="66">
        <v>300</v>
      </c>
      <c r="H473" s="66">
        <f t="shared" si="6"/>
        <v>450</v>
      </c>
      <c r="K473" s="21"/>
    </row>
    <row r="474" spans="1:11" ht="114" x14ac:dyDescent="0.3">
      <c r="A474" s="26">
        <v>448</v>
      </c>
      <c r="B474" s="24" t="s">
        <v>186</v>
      </c>
      <c r="C474" s="23" t="s">
        <v>432</v>
      </c>
      <c r="D474" s="87" t="s">
        <v>436</v>
      </c>
      <c r="E474" s="87"/>
      <c r="F474" s="87" t="s">
        <v>121</v>
      </c>
      <c r="G474" s="66">
        <v>1200</v>
      </c>
      <c r="H474" s="66">
        <f t="shared" si="6"/>
        <v>1800</v>
      </c>
      <c r="K474" s="21"/>
    </row>
    <row r="475" spans="1:11" ht="69" customHeight="1" x14ac:dyDescent="0.3">
      <c r="A475" s="23">
        <v>449</v>
      </c>
      <c r="B475" s="24" t="s">
        <v>186</v>
      </c>
      <c r="C475" s="23" t="s">
        <v>432</v>
      </c>
      <c r="D475" s="87" t="s">
        <v>437</v>
      </c>
      <c r="E475" s="87"/>
      <c r="F475" s="87" t="s">
        <v>121</v>
      </c>
      <c r="G475" s="66">
        <v>800</v>
      </c>
      <c r="H475" s="66">
        <f t="shared" si="6"/>
        <v>1200</v>
      </c>
      <c r="K475" s="21"/>
    </row>
    <row r="476" spans="1:11" ht="61.5" customHeight="1" x14ac:dyDescent="0.3">
      <c r="A476" s="26">
        <v>450</v>
      </c>
      <c r="B476" s="24" t="s">
        <v>186</v>
      </c>
      <c r="C476" s="23" t="s">
        <v>432</v>
      </c>
      <c r="D476" s="87" t="s">
        <v>438</v>
      </c>
      <c r="E476" s="87"/>
      <c r="F476" s="87" t="s">
        <v>121</v>
      </c>
      <c r="G476" s="66">
        <v>600</v>
      </c>
      <c r="H476" s="66">
        <f t="shared" si="6"/>
        <v>900</v>
      </c>
      <c r="K476" s="21"/>
    </row>
    <row r="477" spans="1:11" ht="56.4" customHeight="1" x14ac:dyDescent="0.3">
      <c r="A477" s="23">
        <v>451</v>
      </c>
      <c r="B477" s="24" t="s">
        <v>186</v>
      </c>
      <c r="C477" s="23" t="s">
        <v>432</v>
      </c>
      <c r="D477" s="87" t="s">
        <v>439</v>
      </c>
      <c r="E477" s="87"/>
      <c r="F477" s="87" t="s">
        <v>121</v>
      </c>
      <c r="G477" s="66">
        <v>600</v>
      </c>
      <c r="H477" s="66">
        <f t="shared" si="6"/>
        <v>900</v>
      </c>
      <c r="K477" s="21"/>
    </row>
    <row r="478" spans="1:11" ht="56.4" customHeight="1" x14ac:dyDescent="0.3">
      <c r="A478" s="26">
        <v>452</v>
      </c>
      <c r="B478" s="24" t="s">
        <v>186</v>
      </c>
      <c r="C478" s="23" t="s">
        <v>432</v>
      </c>
      <c r="D478" s="87" t="s">
        <v>440</v>
      </c>
      <c r="E478" s="87"/>
      <c r="F478" s="87" t="s">
        <v>121</v>
      </c>
      <c r="G478" s="66">
        <v>600</v>
      </c>
      <c r="H478" s="66">
        <f t="shared" si="6"/>
        <v>900</v>
      </c>
      <c r="K478" s="21"/>
    </row>
    <row r="479" spans="1:11" ht="77.400000000000006" customHeight="1" x14ac:dyDescent="0.3">
      <c r="A479" s="23">
        <v>453</v>
      </c>
      <c r="B479" s="24" t="s">
        <v>186</v>
      </c>
      <c r="C479" s="23" t="s">
        <v>432</v>
      </c>
      <c r="D479" s="87" t="s">
        <v>441</v>
      </c>
      <c r="E479" s="87" t="s">
        <v>653</v>
      </c>
      <c r="F479" s="87" t="s">
        <v>442</v>
      </c>
      <c r="G479" s="66">
        <v>2500</v>
      </c>
      <c r="H479" s="66">
        <f t="shared" ref="H479:H542" si="7">G479*1.5</f>
        <v>3750</v>
      </c>
      <c r="K479" s="21"/>
    </row>
    <row r="480" spans="1:11" ht="62.4" customHeight="1" x14ac:dyDescent="0.3">
      <c r="A480" s="26">
        <v>454</v>
      </c>
      <c r="B480" s="24" t="s">
        <v>186</v>
      </c>
      <c r="C480" s="23" t="s">
        <v>432</v>
      </c>
      <c r="D480" s="87" t="s">
        <v>443</v>
      </c>
      <c r="E480" s="87" t="s">
        <v>445</v>
      </c>
      <c r="F480" s="87" t="s">
        <v>126</v>
      </c>
      <c r="G480" s="66">
        <v>600</v>
      </c>
      <c r="H480" s="66">
        <f t="shared" si="7"/>
        <v>900</v>
      </c>
      <c r="K480" s="21"/>
    </row>
    <row r="481" spans="1:11" ht="60" customHeight="1" x14ac:dyDescent="0.3">
      <c r="A481" s="23">
        <v>455</v>
      </c>
      <c r="B481" s="24" t="s">
        <v>186</v>
      </c>
      <c r="C481" s="23" t="s">
        <v>432</v>
      </c>
      <c r="D481" s="87" t="s">
        <v>444</v>
      </c>
      <c r="E481" s="87" t="s">
        <v>445</v>
      </c>
      <c r="F481" s="87" t="s">
        <v>126</v>
      </c>
      <c r="G481" s="66">
        <v>500</v>
      </c>
      <c r="H481" s="66">
        <f t="shared" si="7"/>
        <v>750</v>
      </c>
      <c r="K481" s="21"/>
    </row>
    <row r="482" spans="1:11" ht="61.5" customHeight="1" x14ac:dyDescent="0.3">
      <c r="A482" s="26">
        <v>456</v>
      </c>
      <c r="B482" s="24" t="s">
        <v>186</v>
      </c>
      <c r="C482" s="23" t="s">
        <v>432</v>
      </c>
      <c r="D482" s="87" t="s">
        <v>446</v>
      </c>
      <c r="E482" s="87" t="s">
        <v>445</v>
      </c>
      <c r="F482" s="87" t="s">
        <v>126</v>
      </c>
      <c r="G482" s="66">
        <v>300</v>
      </c>
      <c r="H482" s="66">
        <f t="shared" si="7"/>
        <v>450</v>
      </c>
      <c r="K482" s="21"/>
    </row>
    <row r="483" spans="1:11" ht="69" customHeight="1" x14ac:dyDescent="0.3">
      <c r="A483" s="23">
        <v>457</v>
      </c>
      <c r="B483" s="24" t="s">
        <v>186</v>
      </c>
      <c r="C483" s="23" t="s">
        <v>432</v>
      </c>
      <c r="D483" s="87" t="s">
        <v>447</v>
      </c>
      <c r="E483" s="87"/>
      <c r="F483" s="87" t="s">
        <v>121</v>
      </c>
      <c r="G483" s="66">
        <v>300</v>
      </c>
      <c r="H483" s="66">
        <f t="shared" si="7"/>
        <v>450</v>
      </c>
      <c r="K483" s="21"/>
    </row>
    <row r="484" spans="1:11" ht="76.5" customHeight="1" x14ac:dyDescent="0.3">
      <c r="A484" s="26">
        <v>458</v>
      </c>
      <c r="B484" s="24" t="s">
        <v>186</v>
      </c>
      <c r="C484" s="23" t="s">
        <v>432</v>
      </c>
      <c r="D484" s="87" t="s">
        <v>448</v>
      </c>
      <c r="E484" s="87"/>
      <c r="F484" s="87" t="s">
        <v>121</v>
      </c>
      <c r="G484" s="66">
        <v>200</v>
      </c>
      <c r="H484" s="66">
        <f t="shared" si="7"/>
        <v>300</v>
      </c>
      <c r="K484" s="21"/>
    </row>
    <row r="485" spans="1:11" ht="68.099999999999994" customHeight="1" x14ac:dyDescent="0.3">
      <c r="A485" s="23">
        <v>459</v>
      </c>
      <c r="B485" s="24" t="s">
        <v>186</v>
      </c>
      <c r="C485" s="23" t="s">
        <v>432</v>
      </c>
      <c r="D485" s="87" t="s">
        <v>449</v>
      </c>
      <c r="E485" s="87"/>
      <c r="F485" s="87" t="s">
        <v>121</v>
      </c>
      <c r="G485" s="66">
        <v>500</v>
      </c>
      <c r="H485" s="66">
        <f t="shared" si="7"/>
        <v>750</v>
      </c>
      <c r="K485" s="21"/>
    </row>
    <row r="486" spans="1:11" ht="301.5" customHeight="1" x14ac:dyDescent="0.3">
      <c r="A486" s="26">
        <v>460</v>
      </c>
      <c r="B486" s="24" t="s">
        <v>450</v>
      </c>
      <c r="C486" s="23" t="s">
        <v>451</v>
      </c>
      <c r="D486" s="87" t="s">
        <v>654</v>
      </c>
      <c r="E486" s="87" t="s">
        <v>655</v>
      </c>
      <c r="F486" s="87" t="s">
        <v>452</v>
      </c>
      <c r="G486" s="88" t="s">
        <v>776</v>
      </c>
      <c r="H486" s="88" t="s">
        <v>776</v>
      </c>
      <c r="K486" s="21"/>
    </row>
    <row r="487" spans="1:11" ht="295.5" customHeight="1" x14ac:dyDescent="0.3">
      <c r="A487" s="23">
        <v>461</v>
      </c>
      <c r="B487" s="24" t="s">
        <v>450</v>
      </c>
      <c r="C487" s="23" t="s">
        <v>451</v>
      </c>
      <c r="D487" s="87" t="s">
        <v>656</v>
      </c>
      <c r="E487" s="87" t="s">
        <v>655</v>
      </c>
      <c r="F487" s="87" t="s">
        <v>452</v>
      </c>
      <c r="G487" s="88" t="s">
        <v>776</v>
      </c>
      <c r="H487" s="88" t="s">
        <v>776</v>
      </c>
      <c r="K487" s="21"/>
    </row>
    <row r="488" spans="1:11" ht="300.60000000000002" customHeight="1" x14ac:dyDescent="0.3">
      <c r="A488" s="26">
        <v>462</v>
      </c>
      <c r="B488" s="24" t="s">
        <v>450</v>
      </c>
      <c r="C488" s="23" t="s">
        <v>451</v>
      </c>
      <c r="D488" s="87" t="s">
        <v>453</v>
      </c>
      <c r="E488" s="87" t="s">
        <v>655</v>
      </c>
      <c r="F488" s="87" t="s">
        <v>452</v>
      </c>
      <c r="G488" s="88" t="s">
        <v>776</v>
      </c>
      <c r="H488" s="88" t="s">
        <v>776</v>
      </c>
      <c r="K488" s="21"/>
    </row>
    <row r="489" spans="1:11" ht="146.25" customHeight="1" x14ac:dyDescent="0.3">
      <c r="A489" s="23">
        <v>463</v>
      </c>
      <c r="B489" s="24" t="s">
        <v>450</v>
      </c>
      <c r="C489" s="23" t="s">
        <v>451</v>
      </c>
      <c r="D489" s="87" t="s">
        <v>657</v>
      </c>
      <c r="E489" s="87" t="s">
        <v>658</v>
      </c>
      <c r="F489" s="87" t="s">
        <v>452</v>
      </c>
      <c r="G489" s="88" t="s">
        <v>776</v>
      </c>
      <c r="H489" s="88" t="s">
        <v>776</v>
      </c>
      <c r="K489" s="21"/>
    </row>
    <row r="490" spans="1:11" ht="409.6" x14ac:dyDescent="0.3">
      <c r="A490" s="26">
        <v>464</v>
      </c>
      <c r="B490" s="24" t="s">
        <v>450</v>
      </c>
      <c r="C490" s="23" t="s">
        <v>451</v>
      </c>
      <c r="D490" s="87" t="s">
        <v>659</v>
      </c>
      <c r="E490" s="87" t="s">
        <v>658</v>
      </c>
      <c r="F490" s="87" t="s">
        <v>452</v>
      </c>
      <c r="G490" s="88" t="s">
        <v>776</v>
      </c>
      <c r="H490" s="88" t="s">
        <v>776</v>
      </c>
      <c r="K490" s="21"/>
    </row>
    <row r="491" spans="1:11" ht="409.6" x14ac:dyDescent="0.3">
      <c r="A491" s="23">
        <v>465</v>
      </c>
      <c r="B491" s="24" t="s">
        <v>450</v>
      </c>
      <c r="C491" s="23" t="s">
        <v>451</v>
      </c>
      <c r="D491" s="87" t="s">
        <v>454</v>
      </c>
      <c r="E491" s="87" t="s">
        <v>658</v>
      </c>
      <c r="F491" s="87" t="s">
        <v>452</v>
      </c>
      <c r="G491" s="88" t="s">
        <v>776</v>
      </c>
      <c r="H491" s="88" t="s">
        <v>776</v>
      </c>
      <c r="K491" s="21"/>
    </row>
    <row r="492" spans="1:11" ht="409.6" x14ac:dyDescent="0.3">
      <c r="A492" s="26">
        <v>466</v>
      </c>
      <c r="B492" s="24" t="s">
        <v>450</v>
      </c>
      <c r="C492" s="23" t="s">
        <v>451</v>
      </c>
      <c r="D492" s="87" t="s">
        <v>660</v>
      </c>
      <c r="E492" s="87" t="s">
        <v>661</v>
      </c>
      <c r="F492" s="87" t="s">
        <v>452</v>
      </c>
      <c r="G492" s="88" t="s">
        <v>776</v>
      </c>
      <c r="H492" s="88" t="s">
        <v>776</v>
      </c>
      <c r="K492" s="21"/>
    </row>
    <row r="493" spans="1:11" ht="409.6" x14ac:dyDescent="0.3">
      <c r="A493" s="23">
        <v>467</v>
      </c>
      <c r="B493" s="24" t="s">
        <v>450</v>
      </c>
      <c r="C493" s="23" t="s">
        <v>451</v>
      </c>
      <c r="D493" s="87" t="s">
        <v>662</v>
      </c>
      <c r="E493" s="87" t="s">
        <v>661</v>
      </c>
      <c r="F493" s="87" t="s">
        <v>452</v>
      </c>
      <c r="G493" s="88" t="s">
        <v>776</v>
      </c>
      <c r="H493" s="88" t="s">
        <v>776</v>
      </c>
      <c r="K493" s="21"/>
    </row>
    <row r="494" spans="1:11" ht="409.6" x14ac:dyDescent="0.3">
      <c r="A494" s="26">
        <v>468</v>
      </c>
      <c r="B494" s="24" t="s">
        <v>450</v>
      </c>
      <c r="C494" s="23" t="s">
        <v>451</v>
      </c>
      <c r="D494" s="87" t="s">
        <v>455</v>
      </c>
      <c r="E494" s="87" t="s">
        <v>663</v>
      </c>
      <c r="F494" s="87" t="s">
        <v>452</v>
      </c>
      <c r="G494" s="88" t="s">
        <v>776</v>
      </c>
      <c r="H494" s="88" t="s">
        <v>776</v>
      </c>
      <c r="K494" s="21"/>
    </row>
    <row r="495" spans="1:11" ht="409.6" x14ac:dyDescent="0.3">
      <c r="A495" s="23">
        <v>469</v>
      </c>
      <c r="B495" s="24" t="s">
        <v>450</v>
      </c>
      <c r="C495" s="23" t="s">
        <v>451</v>
      </c>
      <c r="D495" s="87" t="s">
        <v>456</v>
      </c>
      <c r="E495" s="87" t="s">
        <v>664</v>
      </c>
      <c r="F495" s="87" t="s">
        <v>452</v>
      </c>
      <c r="G495" s="88" t="s">
        <v>776</v>
      </c>
      <c r="H495" s="88" t="s">
        <v>776</v>
      </c>
      <c r="K495" s="21"/>
    </row>
    <row r="496" spans="1:11" ht="409.6" x14ac:dyDescent="0.3">
      <c r="A496" s="26">
        <v>470</v>
      </c>
      <c r="B496" s="24" t="s">
        <v>450</v>
      </c>
      <c r="C496" s="23" t="s">
        <v>451</v>
      </c>
      <c r="D496" s="87" t="s">
        <v>457</v>
      </c>
      <c r="E496" s="87" t="s">
        <v>664</v>
      </c>
      <c r="F496" s="87" t="s">
        <v>452</v>
      </c>
      <c r="G496" s="88" t="s">
        <v>776</v>
      </c>
      <c r="H496" s="88" t="s">
        <v>776</v>
      </c>
      <c r="K496" s="21"/>
    </row>
    <row r="497" spans="1:11" ht="99.15" customHeight="1" x14ac:dyDescent="0.3">
      <c r="A497" s="23">
        <v>471</v>
      </c>
      <c r="B497" s="24" t="s">
        <v>450</v>
      </c>
      <c r="C497" s="23" t="s">
        <v>451</v>
      </c>
      <c r="D497" s="87" t="s">
        <v>458</v>
      </c>
      <c r="E497" s="87"/>
      <c r="F497" s="87" t="s">
        <v>121</v>
      </c>
      <c r="G497" s="88" t="s">
        <v>776</v>
      </c>
      <c r="H497" s="88" t="s">
        <v>776</v>
      </c>
      <c r="K497" s="21"/>
    </row>
    <row r="498" spans="1:11" ht="99.15" customHeight="1" x14ac:dyDescent="0.3">
      <c r="A498" s="26">
        <v>472</v>
      </c>
      <c r="B498" s="24" t="s">
        <v>450</v>
      </c>
      <c r="C498" s="23" t="s">
        <v>451</v>
      </c>
      <c r="D498" s="87" t="s">
        <v>459</v>
      </c>
      <c r="E498" s="87" t="s">
        <v>665</v>
      </c>
      <c r="F498" s="87" t="s">
        <v>357</v>
      </c>
      <c r="G498" s="88" t="s">
        <v>776</v>
      </c>
      <c r="H498" s="88" t="s">
        <v>776</v>
      </c>
      <c r="K498" s="21"/>
    </row>
    <row r="499" spans="1:11" ht="99.15" customHeight="1" x14ac:dyDescent="0.3">
      <c r="A499" s="23">
        <v>473</v>
      </c>
      <c r="B499" s="24" t="s">
        <v>450</v>
      </c>
      <c r="C499" s="23" t="s">
        <v>451</v>
      </c>
      <c r="D499" s="87" t="s">
        <v>460</v>
      </c>
      <c r="E499" s="87" t="s">
        <v>666</v>
      </c>
      <c r="F499" s="87" t="s">
        <v>121</v>
      </c>
      <c r="G499" s="88" t="s">
        <v>776</v>
      </c>
      <c r="H499" s="88" t="s">
        <v>776</v>
      </c>
      <c r="K499" s="21"/>
    </row>
    <row r="500" spans="1:11" ht="82.5" customHeight="1" x14ac:dyDescent="0.3">
      <c r="A500" s="26">
        <v>474</v>
      </c>
      <c r="B500" s="24" t="s">
        <v>450</v>
      </c>
      <c r="C500" s="23" t="s">
        <v>461</v>
      </c>
      <c r="D500" s="87" t="s">
        <v>462</v>
      </c>
      <c r="E500" s="87"/>
      <c r="F500" s="87" t="s">
        <v>399</v>
      </c>
      <c r="G500" s="66">
        <v>1000</v>
      </c>
      <c r="H500" s="66">
        <f t="shared" si="7"/>
        <v>1500</v>
      </c>
      <c r="K500" s="21"/>
    </row>
    <row r="501" spans="1:11" ht="82.5" customHeight="1" x14ac:dyDescent="0.3">
      <c r="A501" s="23">
        <v>475</v>
      </c>
      <c r="B501" s="24" t="s">
        <v>450</v>
      </c>
      <c r="C501" s="23" t="s">
        <v>461</v>
      </c>
      <c r="D501" s="87" t="s">
        <v>667</v>
      </c>
      <c r="E501" s="87"/>
      <c r="F501" s="87" t="s">
        <v>463</v>
      </c>
      <c r="G501" s="66">
        <v>800</v>
      </c>
      <c r="H501" s="66">
        <f t="shared" si="7"/>
        <v>1200</v>
      </c>
      <c r="K501" s="21"/>
    </row>
    <row r="502" spans="1:11" ht="82.5" customHeight="1" x14ac:dyDescent="0.3">
      <c r="A502" s="26">
        <v>476</v>
      </c>
      <c r="B502" s="24" t="s">
        <v>450</v>
      </c>
      <c r="C502" s="23" t="s">
        <v>461</v>
      </c>
      <c r="D502" s="87" t="s">
        <v>668</v>
      </c>
      <c r="E502" s="87"/>
      <c r="F502" s="87" t="s">
        <v>463</v>
      </c>
      <c r="G502" s="66">
        <v>1500</v>
      </c>
      <c r="H502" s="66">
        <f t="shared" si="7"/>
        <v>2250</v>
      </c>
      <c r="K502" s="21"/>
    </row>
    <row r="503" spans="1:11" ht="82.5" customHeight="1" x14ac:dyDescent="0.3">
      <c r="A503" s="23">
        <v>477</v>
      </c>
      <c r="B503" s="24" t="s">
        <v>450</v>
      </c>
      <c r="C503" s="23" t="s">
        <v>461</v>
      </c>
      <c r="D503" s="87" t="s">
        <v>669</v>
      </c>
      <c r="E503" s="87"/>
      <c r="F503" s="87" t="s">
        <v>463</v>
      </c>
      <c r="G503" s="66">
        <v>2000</v>
      </c>
      <c r="H503" s="66">
        <f t="shared" si="7"/>
        <v>3000</v>
      </c>
      <c r="K503" s="21"/>
    </row>
    <row r="504" spans="1:11" ht="82.5" customHeight="1" x14ac:dyDescent="0.3">
      <c r="A504" s="26">
        <v>478</v>
      </c>
      <c r="B504" s="24" t="s">
        <v>464</v>
      </c>
      <c r="C504" s="23" t="s">
        <v>465</v>
      </c>
      <c r="D504" s="87" t="s">
        <v>466</v>
      </c>
      <c r="E504" s="87" t="s">
        <v>467</v>
      </c>
      <c r="F504" s="87" t="s">
        <v>670</v>
      </c>
      <c r="G504" s="88" t="s">
        <v>776</v>
      </c>
      <c r="H504" s="88" t="s">
        <v>776</v>
      </c>
      <c r="K504" s="21"/>
    </row>
    <row r="505" spans="1:11" ht="82.5" customHeight="1" x14ac:dyDescent="0.3">
      <c r="A505" s="23">
        <v>479</v>
      </c>
      <c r="B505" s="24" t="s">
        <v>464</v>
      </c>
      <c r="C505" s="23" t="s">
        <v>465</v>
      </c>
      <c r="D505" s="87" t="s">
        <v>468</v>
      </c>
      <c r="E505" s="87"/>
      <c r="F505" s="87" t="s">
        <v>469</v>
      </c>
      <c r="G505" s="88" t="s">
        <v>776</v>
      </c>
      <c r="H505" s="88" t="s">
        <v>776</v>
      </c>
      <c r="K505" s="21"/>
    </row>
    <row r="506" spans="1:11" ht="99.15" customHeight="1" x14ac:dyDescent="0.3">
      <c r="A506" s="26">
        <v>480</v>
      </c>
      <c r="B506" s="24" t="s">
        <v>464</v>
      </c>
      <c r="C506" s="23" t="s">
        <v>465</v>
      </c>
      <c r="D506" s="87" t="s">
        <v>470</v>
      </c>
      <c r="E506" s="87" t="s">
        <v>471</v>
      </c>
      <c r="F506" s="87" t="s">
        <v>121</v>
      </c>
      <c r="G506" s="88" t="s">
        <v>776</v>
      </c>
      <c r="H506" s="88" t="s">
        <v>776</v>
      </c>
      <c r="K506" s="21"/>
    </row>
    <row r="507" spans="1:11" ht="99.15" customHeight="1" x14ac:dyDescent="0.3">
      <c r="A507" s="23">
        <v>481</v>
      </c>
      <c r="B507" s="24" t="s">
        <v>464</v>
      </c>
      <c r="C507" s="23" t="s">
        <v>472</v>
      </c>
      <c r="D507" s="87" t="s">
        <v>473</v>
      </c>
      <c r="E507" s="87"/>
      <c r="F507" s="87" t="s">
        <v>13</v>
      </c>
      <c r="G507" s="88" t="s">
        <v>776</v>
      </c>
      <c r="H507" s="88" t="s">
        <v>776</v>
      </c>
      <c r="K507" s="21"/>
    </row>
    <row r="508" spans="1:11" ht="99.15" customHeight="1" x14ac:dyDescent="0.3">
      <c r="A508" s="26">
        <v>482</v>
      </c>
      <c r="B508" s="24" t="s">
        <v>464</v>
      </c>
      <c r="C508" s="23" t="s">
        <v>472</v>
      </c>
      <c r="D508" s="87" t="s">
        <v>474</v>
      </c>
      <c r="E508" s="87"/>
      <c r="F508" s="87" t="s">
        <v>13</v>
      </c>
      <c r="G508" s="88" t="s">
        <v>776</v>
      </c>
      <c r="H508" s="88" t="s">
        <v>776</v>
      </c>
      <c r="K508" s="21"/>
    </row>
    <row r="509" spans="1:11" ht="99.15" customHeight="1" x14ac:dyDescent="0.3">
      <c r="A509" s="23">
        <v>483</v>
      </c>
      <c r="B509" s="24" t="s">
        <v>464</v>
      </c>
      <c r="C509" s="23" t="s">
        <v>472</v>
      </c>
      <c r="D509" s="87" t="s">
        <v>671</v>
      </c>
      <c r="E509" s="87"/>
      <c r="F509" s="87" t="s">
        <v>672</v>
      </c>
      <c r="G509" s="88" t="s">
        <v>776</v>
      </c>
      <c r="H509" s="88" t="s">
        <v>776</v>
      </c>
      <c r="K509" s="21"/>
    </row>
    <row r="510" spans="1:11" ht="99.15" customHeight="1" x14ac:dyDescent="0.3">
      <c r="A510" s="26">
        <v>484</v>
      </c>
      <c r="B510" s="24" t="s">
        <v>464</v>
      </c>
      <c r="C510" s="23" t="s">
        <v>472</v>
      </c>
      <c r="D510" s="87" t="s">
        <v>673</v>
      </c>
      <c r="E510" s="87"/>
      <c r="F510" s="87" t="s">
        <v>34</v>
      </c>
      <c r="G510" s="88" t="s">
        <v>776</v>
      </c>
      <c r="H510" s="88" t="s">
        <v>776</v>
      </c>
      <c r="K510" s="21"/>
    </row>
    <row r="511" spans="1:11" ht="99.15" customHeight="1" x14ac:dyDescent="0.3">
      <c r="A511" s="23">
        <v>485</v>
      </c>
      <c r="B511" s="24" t="s">
        <v>475</v>
      </c>
      <c r="C511" s="23" t="s">
        <v>476</v>
      </c>
      <c r="D511" s="87" t="s">
        <v>477</v>
      </c>
      <c r="E511" s="87"/>
      <c r="F511" s="87" t="s">
        <v>13</v>
      </c>
      <c r="G511" s="66">
        <v>2500</v>
      </c>
      <c r="H511" s="66">
        <f t="shared" si="7"/>
        <v>3750</v>
      </c>
      <c r="K511" s="21"/>
    </row>
    <row r="512" spans="1:11" ht="99.15" customHeight="1" x14ac:dyDescent="0.3">
      <c r="A512" s="26">
        <v>486</v>
      </c>
      <c r="B512" s="24" t="s">
        <v>475</v>
      </c>
      <c r="C512" s="23" t="s">
        <v>476</v>
      </c>
      <c r="D512" s="87" t="s">
        <v>478</v>
      </c>
      <c r="E512" s="87"/>
      <c r="F512" s="87" t="s">
        <v>13</v>
      </c>
      <c r="G512" s="66">
        <v>2000</v>
      </c>
      <c r="H512" s="66">
        <f t="shared" si="7"/>
        <v>3000</v>
      </c>
      <c r="K512" s="21"/>
    </row>
    <row r="513" spans="1:11" ht="99.15" customHeight="1" x14ac:dyDescent="0.3">
      <c r="A513" s="23">
        <v>487</v>
      </c>
      <c r="B513" s="24" t="s">
        <v>475</v>
      </c>
      <c r="C513" s="23" t="s">
        <v>476</v>
      </c>
      <c r="D513" s="87" t="s">
        <v>479</v>
      </c>
      <c r="E513" s="87"/>
      <c r="F513" s="87" t="s">
        <v>13</v>
      </c>
      <c r="G513" s="66">
        <v>2000</v>
      </c>
      <c r="H513" s="66">
        <f t="shared" si="7"/>
        <v>3000</v>
      </c>
      <c r="K513" s="21"/>
    </row>
    <row r="514" spans="1:11" ht="99.15" customHeight="1" x14ac:dyDescent="0.3">
      <c r="A514" s="26">
        <v>488</v>
      </c>
      <c r="B514" s="24" t="s">
        <v>475</v>
      </c>
      <c r="C514" s="23" t="s">
        <v>476</v>
      </c>
      <c r="D514" s="87" t="s">
        <v>480</v>
      </c>
      <c r="E514" s="87"/>
      <c r="F514" s="87" t="s">
        <v>13</v>
      </c>
      <c r="G514" s="66">
        <v>2500</v>
      </c>
      <c r="H514" s="66">
        <f t="shared" si="7"/>
        <v>3750</v>
      </c>
      <c r="K514" s="21"/>
    </row>
    <row r="515" spans="1:11" ht="99.15" customHeight="1" x14ac:dyDescent="0.3">
      <c r="A515" s="23">
        <v>489</v>
      </c>
      <c r="B515" s="24" t="s">
        <v>475</v>
      </c>
      <c r="C515" s="23" t="s">
        <v>476</v>
      </c>
      <c r="D515" s="87" t="s">
        <v>481</v>
      </c>
      <c r="E515" s="87"/>
      <c r="F515" s="87" t="s">
        <v>13</v>
      </c>
      <c r="G515" s="66">
        <v>3000</v>
      </c>
      <c r="H515" s="66">
        <f t="shared" si="7"/>
        <v>4500</v>
      </c>
      <c r="K515" s="21"/>
    </row>
    <row r="516" spans="1:11" ht="99.15" customHeight="1" x14ac:dyDescent="0.3">
      <c r="A516" s="26">
        <v>490</v>
      </c>
      <c r="B516" s="24" t="s">
        <v>475</v>
      </c>
      <c r="C516" s="23" t="s">
        <v>476</v>
      </c>
      <c r="D516" s="87" t="s">
        <v>482</v>
      </c>
      <c r="E516" s="87"/>
      <c r="F516" s="87" t="s">
        <v>13</v>
      </c>
      <c r="G516" s="66">
        <v>2500</v>
      </c>
      <c r="H516" s="66">
        <f t="shared" si="7"/>
        <v>3750</v>
      </c>
      <c r="K516" s="21"/>
    </row>
    <row r="517" spans="1:11" ht="99.15" customHeight="1" x14ac:dyDescent="0.3">
      <c r="A517" s="23">
        <v>491</v>
      </c>
      <c r="B517" s="24" t="s">
        <v>475</v>
      </c>
      <c r="C517" s="23" t="s">
        <v>476</v>
      </c>
      <c r="D517" s="87" t="s">
        <v>483</v>
      </c>
      <c r="E517" s="87"/>
      <c r="F517" s="87" t="s">
        <v>13</v>
      </c>
      <c r="G517" s="66">
        <v>3000</v>
      </c>
      <c r="H517" s="66">
        <f t="shared" si="7"/>
        <v>4500</v>
      </c>
      <c r="K517" s="21"/>
    </row>
    <row r="518" spans="1:11" ht="99.15" customHeight="1" x14ac:dyDescent="0.3">
      <c r="A518" s="26">
        <v>492</v>
      </c>
      <c r="B518" s="24" t="s">
        <v>475</v>
      </c>
      <c r="C518" s="23" t="s">
        <v>476</v>
      </c>
      <c r="D518" s="87" t="s">
        <v>484</v>
      </c>
      <c r="E518" s="87"/>
      <c r="F518" s="87" t="s">
        <v>13</v>
      </c>
      <c r="G518" s="66">
        <v>3500</v>
      </c>
      <c r="H518" s="66">
        <f t="shared" si="7"/>
        <v>5250</v>
      </c>
      <c r="K518" s="21"/>
    </row>
    <row r="519" spans="1:11" ht="99.15" customHeight="1" x14ac:dyDescent="0.3">
      <c r="A519" s="23">
        <v>493</v>
      </c>
      <c r="B519" s="24" t="s">
        <v>475</v>
      </c>
      <c r="C519" s="23" t="s">
        <v>476</v>
      </c>
      <c r="D519" s="87" t="s">
        <v>485</v>
      </c>
      <c r="E519" s="87"/>
      <c r="F519" s="87" t="s">
        <v>13</v>
      </c>
      <c r="G519" s="66">
        <v>800</v>
      </c>
      <c r="H519" s="66">
        <f t="shared" si="7"/>
        <v>1200</v>
      </c>
      <c r="K519" s="21"/>
    </row>
    <row r="520" spans="1:11" ht="99.15" customHeight="1" x14ac:dyDescent="0.3">
      <c r="A520" s="26">
        <v>494</v>
      </c>
      <c r="B520" s="24" t="s">
        <v>475</v>
      </c>
      <c r="C520" s="23" t="s">
        <v>476</v>
      </c>
      <c r="D520" s="87" t="s">
        <v>486</v>
      </c>
      <c r="E520" s="87" t="s">
        <v>487</v>
      </c>
      <c r="F520" s="87" t="s">
        <v>488</v>
      </c>
      <c r="G520" s="66">
        <v>3000</v>
      </c>
      <c r="H520" s="66">
        <f t="shared" si="7"/>
        <v>4500</v>
      </c>
      <c r="K520" s="21"/>
    </row>
    <row r="521" spans="1:11" ht="99.15" customHeight="1" x14ac:dyDescent="0.3">
      <c r="A521" s="23">
        <v>495</v>
      </c>
      <c r="B521" s="24" t="s">
        <v>475</v>
      </c>
      <c r="C521" s="23" t="s">
        <v>476</v>
      </c>
      <c r="D521" s="87" t="s">
        <v>489</v>
      </c>
      <c r="E521" s="87" t="s">
        <v>490</v>
      </c>
      <c r="F521" s="87" t="s">
        <v>488</v>
      </c>
      <c r="G521" s="66">
        <v>10000</v>
      </c>
      <c r="H521" s="66">
        <f t="shared" si="7"/>
        <v>15000</v>
      </c>
      <c r="K521" s="21"/>
    </row>
    <row r="522" spans="1:11" ht="99.15" customHeight="1" x14ac:dyDescent="0.3">
      <c r="A522" s="26">
        <v>496</v>
      </c>
      <c r="B522" s="24" t="s">
        <v>475</v>
      </c>
      <c r="C522" s="23" t="s">
        <v>476</v>
      </c>
      <c r="D522" s="87" t="s">
        <v>674</v>
      </c>
      <c r="E522" s="87"/>
      <c r="F522" s="87" t="s">
        <v>13</v>
      </c>
      <c r="G522" s="66">
        <v>2000</v>
      </c>
      <c r="H522" s="66">
        <f t="shared" si="7"/>
        <v>3000</v>
      </c>
      <c r="K522" s="21"/>
    </row>
    <row r="523" spans="1:11" ht="99.15" customHeight="1" x14ac:dyDescent="0.3">
      <c r="A523" s="23">
        <v>497</v>
      </c>
      <c r="B523" s="24" t="s">
        <v>475</v>
      </c>
      <c r="C523" s="23" t="s">
        <v>476</v>
      </c>
      <c r="D523" s="87" t="s">
        <v>675</v>
      </c>
      <c r="E523" s="87"/>
      <c r="F523" s="87" t="s">
        <v>13</v>
      </c>
      <c r="G523" s="66">
        <v>1500</v>
      </c>
      <c r="H523" s="66">
        <f t="shared" si="7"/>
        <v>2250</v>
      </c>
      <c r="K523" s="21"/>
    </row>
    <row r="524" spans="1:11" ht="99.15" customHeight="1" x14ac:dyDescent="0.3">
      <c r="A524" s="26">
        <v>498</v>
      </c>
      <c r="B524" s="24" t="s">
        <v>475</v>
      </c>
      <c r="C524" s="23" t="s">
        <v>370</v>
      </c>
      <c r="D524" s="87" t="s">
        <v>491</v>
      </c>
      <c r="E524" s="87"/>
      <c r="F524" s="87" t="s">
        <v>13</v>
      </c>
      <c r="G524" s="66">
        <v>800</v>
      </c>
      <c r="H524" s="66">
        <f t="shared" si="7"/>
        <v>1200</v>
      </c>
      <c r="K524" s="21"/>
    </row>
    <row r="525" spans="1:11" ht="99.15" customHeight="1" x14ac:dyDescent="0.3">
      <c r="A525" s="23">
        <v>499</v>
      </c>
      <c r="B525" s="24" t="s">
        <v>475</v>
      </c>
      <c r="C525" s="23" t="s">
        <v>607</v>
      </c>
      <c r="D525" s="87" t="s">
        <v>676</v>
      </c>
      <c r="E525" s="87" t="s">
        <v>492</v>
      </c>
      <c r="F525" s="87" t="s">
        <v>169</v>
      </c>
      <c r="G525" s="66">
        <v>5000</v>
      </c>
      <c r="H525" s="66">
        <f t="shared" si="7"/>
        <v>7500</v>
      </c>
      <c r="K525" s="21"/>
    </row>
    <row r="526" spans="1:11" ht="99.15" customHeight="1" x14ac:dyDescent="0.3">
      <c r="A526" s="26">
        <v>500</v>
      </c>
      <c r="B526" s="24" t="s">
        <v>677</v>
      </c>
      <c r="C526" s="23" t="s">
        <v>15</v>
      </c>
      <c r="D526" s="87" t="s">
        <v>494</v>
      </c>
      <c r="E526" s="87" t="s">
        <v>495</v>
      </c>
      <c r="F526" s="87" t="s">
        <v>13</v>
      </c>
      <c r="G526" s="66">
        <v>1500</v>
      </c>
      <c r="H526" s="66">
        <f t="shared" si="7"/>
        <v>2250</v>
      </c>
      <c r="K526" s="21"/>
    </row>
    <row r="527" spans="1:11" ht="99.15" customHeight="1" x14ac:dyDescent="0.3">
      <c r="A527" s="23">
        <v>501</v>
      </c>
      <c r="B527" s="24" t="s">
        <v>677</v>
      </c>
      <c r="C527" s="23" t="s">
        <v>15</v>
      </c>
      <c r="D527" s="87" t="s">
        <v>678</v>
      </c>
      <c r="E527" s="87" t="s">
        <v>679</v>
      </c>
      <c r="F527" s="87" t="s">
        <v>13</v>
      </c>
      <c r="G527" s="66">
        <v>1500</v>
      </c>
      <c r="H527" s="66">
        <f t="shared" si="7"/>
        <v>2250</v>
      </c>
      <c r="K527" s="21"/>
    </row>
    <row r="528" spans="1:11" ht="99.15" customHeight="1" x14ac:dyDescent="0.3">
      <c r="A528" s="26">
        <v>502</v>
      </c>
      <c r="B528" s="24" t="s">
        <v>677</v>
      </c>
      <c r="C528" s="23" t="s">
        <v>15</v>
      </c>
      <c r="D528" s="87" t="s">
        <v>680</v>
      </c>
      <c r="E528" s="87" t="s">
        <v>681</v>
      </c>
      <c r="F528" s="87" t="s">
        <v>13</v>
      </c>
      <c r="G528" s="66">
        <v>1250</v>
      </c>
      <c r="H528" s="66">
        <f t="shared" si="7"/>
        <v>1875</v>
      </c>
      <c r="K528" s="21"/>
    </row>
    <row r="529" spans="1:11" ht="99.15" customHeight="1" x14ac:dyDescent="0.3">
      <c r="A529" s="23">
        <v>503</v>
      </c>
      <c r="B529" s="24" t="s">
        <v>677</v>
      </c>
      <c r="C529" s="23" t="s">
        <v>15</v>
      </c>
      <c r="D529" s="87" t="s">
        <v>496</v>
      </c>
      <c r="E529" s="87" t="s">
        <v>495</v>
      </c>
      <c r="F529" s="87" t="s">
        <v>13</v>
      </c>
      <c r="G529" s="66">
        <v>2000</v>
      </c>
      <c r="H529" s="66">
        <f t="shared" si="7"/>
        <v>3000</v>
      </c>
      <c r="K529" s="21"/>
    </row>
    <row r="530" spans="1:11" ht="99.15" customHeight="1" x14ac:dyDescent="0.3">
      <c r="A530" s="26">
        <v>504</v>
      </c>
      <c r="B530" s="24" t="s">
        <v>677</v>
      </c>
      <c r="C530" s="23" t="s">
        <v>15</v>
      </c>
      <c r="D530" s="87" t="s">
        <v>497</v>
      </c>
      <c r="E530" s="87"/>
      <c r="F530" s="87" t="s">
        <v>13</v>
      </c>
      <c r="G530" s="66">
        <v>1500</v>
      </c>
      <c r="H530" s="66">
        <f t="shared" si="7"/>
        <v>2250</v>
      </c>
      <c r="K530" s="21"/>
    </row>
    <row r="531" spans="1:11" ht="99.15" customHeight="1" x14ac:dyDescent="0.3">
      <c r="A531" s="23">
        <v>505</v>
      </c>
      <c r="B531" s="24" t="s">
        <v>677</v>
      </c>
      <c r="C531" s="23" t="s">
        <v>15</v>
      </c>
      <c r="D531" s="87" t="s">
        <v>498</v>
      </c>
      <c r="E531" s="87"/>
      <c r="F531" s="87" t="s">
        <v>13</v>
      </c>
      <c r="G531" s="66">
        <v>800</v>
      </c>
      <c r="H531" s="66">
        <f t="shared" si="7"/>
        <v>1200</v>
      </c>
      <c r="K531" s="21"/>
    </row>
    <row r="532" spans="1:11" ht="99.15" customHeight="1" x14ac:dyDescent="0.3">
      <c r="A532" s="26">
        <v>506</v>
      </c>
      <c r="B532" s="24" t="s">
        <v>677</v>
      </c>
      <c r="C532" s="23" t="s">
        <v>15</v>
      </c>
      <c r="D532" s="87" t="s">
        <v>499</v>
      </c>
      <c r="E532" s="87"/>
      <c r="F532" s="87" t="s">
        <v>13</v>
      </c>
      <c r="G532" s="66">
        <v>1000</v>
      </c>
      <c r="H532" s="66">
        <f t="shared" si="7"/>
        <v>1500</v>
      </c>
      <c r="K532" s="21"/>
    </row>
    <row r="533" spans="1:11" ht="99.15" customHeight="1" x14ac:dyDescent="0.3">
      <c r="A533" s="23">
        <v>507</v>
      </c>
      <c r="B533" s="24" t="s">
        <v>677</v>
      </c>
      <c r="C533" s="23" t="s">
        <v>15</v>
      </c>
      <c r="D533" s="87" t="s">
        <v>500</v>
      </c>
      <c r="E533" s="87"/>
      <c r="F533" s="87" t="s">
        <v>13</v>
      </c>
      <c r="G533" s="66">
        <v>1000</v>
      </c>
      <c r="H533" s="66">
        <f t="shared" si="7"/>
        <v>1500</v>
      </c>
      <c r="K533" s="21"/>
    </row>
    <row r="534" spans="1:11" ht="164.1" customHeight="1" x14ac:dyDescent="0.3">
      <c r="A534" s="26">
        <v>508</v>
      </c>
      <c r="B534" s="24" t="s">
        <v>475</v>
      </c>
      <c r="C534" s="23" t="s">
        <v>501</v>
      </c>
      <c r="D534" s="87" t="s">
        <v>502</v>
      </c>
      <c r="E534" s="87" t="s">
        <v>682</v>
      </c>
      <c r="F534" s="87" t="s">
        <v>126</v>
      </c>
      <c r="G534" s="66">
        <v>2000</v>
      </c>
      <c r="H534" s="66">
        <f t="shared" si="7"/>
        <v>3000</v>
      </c>
      <c r="K534" s="21"/>
    </row>
    <row r="535" spans="1:11" ht="99.15" customHeight="1" x14ac:dyDescent="0.3">
      <c r="A535" s="23">
        <v>509</v>
      </c>
      <c r="B535" s="24" t="s">
        <v>677</v>
      </c>
      <c r="C535" s="23" t="s">
        <v>57</v>
      </c>
      <c r="D535" s="87" t="s">
        <v>503</v>
      </c>
      <c r="E535" s="87" t="s">
        <v>683</v>
      </c>
      <c r="F535" s="87" t="s">
        <v>13</v>
      </c>
      <c r="G535" s="66">
        <v>1500</v>
      </c>
      <c r="H535" s="66">
        <f t="shared" si="7"/>
        <v>2250</v>
      </c>
      <c r="K535" s="21"/>
    </row>
    <row r="536" spans="1:11" ht="76.5" customHeight="1" x14ac:dyDescent="0.3">
      <c r="A536" s="26">
        <v>510</v>
      </c>
      <c r="B536" s="24" t="s">
        <v>677</v>
      </c>
      <c r="C536" s="23" t="s">
        <v>57</v>
      </c>
      <c r="D536" s="87" t="s">
        <v>504</v>
      </c>
      <c r="E536" s="87" t="s">
        <v>683</v>
      </c>
      <c r="F536" s="87" t="s">
        <v>13</v>
      </c>
      <c r="G536" s="66">
        <v>1600</v>
      </c>
      <c r="H536" s="66">
        <f t="shared" si="7"/>
        <v>2400</v>
      </c>
      <c r="K536" s="21"/>
    </row>
    <row r="537" spans="1:11" ht="76.5" customHeight="1" x14ac:dyDescent="0.3">
      <c r="A537" s="23">
        <v>511</v>
      </c>
      <c r="B537" s="24" t="s">
        <v>677</v>
      </c>
      <c r="C537" s="23" t="s">
        <v>57</v>
      </c>
      <c r="D537" s="87" t="s">
        <v>505</v>
      </c>
      <c r="E537" s="87" t="s">
        <v>683</v>
      </c>
      <c r="F537" s="87" t="s">
        <v>13</v>
      </c>
      <c r="G537" s="66">
        <v>1000</v>
      </c>
      <c r="H537" s="66">
        <f t="shared" si="7"/>
        <v>1500</v>
      </c>
      <c r="K537" s="21"/>
    </row>
    <row r="538" spans="1:11" ht="99.15" customHeight="1" x14ac:dyDescent="0.3">
      <c r="A538" s="26">
        <v>512</v>
      </c>
      <c r="B538" s="24" t="s">
        <v>677</v>
      </c>
      <c r="C538" s="23" t="s">
        <v>57</v>
      </c>
      <c r="D538" s="87" t="s">
        <v>506</v>
      </c>
      <c r="E538" s="87" t="s">
        <v>683</v>
      </c>
      <c r="F538" s="87" t="s">
        <v>13</v>
      </c>
      <c r="G538" s="66">
        <v>1000</v>
      </c>
      <c r="H538" s="66">
        <f t="shared" si="7"/>
        <v>1500</v>
      </c>
      <c r="K538" s="21"/>
    </row>
    <row r="539" spans="1:11" ht="99.15" customHeight="1" x14ac:dyDescent="0.3">
      <c r="A539" s="23">
        <v>513</v>
      </c>
      <c r="B539" s="24" t="s">
        <v>677</v>
      </c>
      <c r="C539" s="23" t="s">
        <v>146</v>
      </c>
      <c r="D539" s="87" t="s">
        <v>507</v>
      </c>
      <c r="E539" s="87"/>
      <c r="F539" s="87" t="s">
        <v>13</v>
      </c>
      <c r="G539" s="66">
        <v>350</v>
      </c>
      <c r="H539" s="66">
        <f t="shared" si="7"/>
        <v>525</v>
      </c>
      <c r="K539" s="21"/>
    </row>
    <row r="540" spans="1:11" ht="99.15" customHeight="1" x14ac:dyDescent="0.3">
      <c r="A540" s="26">
        <v>514</v>
      </c>
      <c r="B540" s="24" t="s">
        <v>677</v>
      </c>
      <c r="C540" s="23" t="s">
        <v>146</v>
      </c>
      <c r="D540" s="87" t="s">
        <v>508</v>
      </c>
      <c r="E540" s="87"/>
      <c r="F540" s="87" t="s">
        <v>13</v>
      </c>
      <c r="G540" s="66">
        <v>2000</v>
      </c>
      <c r="H540" s="66">
        <f t="shared" si="7"/>
        <v>3000</v>
      </c>
      <c r="K540" s="21"/>
    </row>
    <row r="541" spans="1:11" ht="99.15" customHeight="1" x14ac:dyDescent="0.3">
      <c r="A541" s="23">
        <v>515</v>
      </c>
      <c r="B541" s="24" t="s">
        <v>677</v>
      </c>
      <c r="C541" s="23" t="s">
        <v>146</v>
      </c>
      <c r="D541" s="87" t="s">
        <v>509</v>
      </c>
      <c r="E541" s="87"/>
      <c r="F541" s="87" t="s">
        <v>13</v>
      </c>
      <c r="G541" s="66">
        <v>1500</v>
      </c>
      <c r="H541" s="66">
        <f t="shared" si="7"/>
        <v>2250</v>
      </c>
      <c r="K541" s="21"/>
    </row>
    <row r="542" spans="1:11" ht="99.15" customHeight="1" x14ac:dyDescent="0.3">
      <c r="A542" s="26">
        <v>516</v>
      </c>
      <c r="B542" s="24" t="s">
        <v>677</v>
      </c>
      <c r="C542" s="23" t="s">
        <v>146</v>
      </c>
      <c r="D542" s="87" t="s">
        <v>510</v>
      </c>
      <c r="E542" s="87"/>
      <c r="F542" s="87" t="s">
        <v>511</v>
      </c>
      <c r="G542" s="66">
        <v>1000</v>
      </c>
      <c r="H542" s="66">
        <f t="shared" si="7"/>
        <v>1500</v>
      </c>
      <c r="K542" s="21"/>
    </row>
    <row r="543" spans="1:11" ht="99.15" customHeight="1" x14ac:dyDescent="0.3">
      <c r="A543" s="23">
        <v>517</v>
      </c>
      <c r="B543" s="24" t="s">
        <v>677</v>
      </c>
      <c r="C543" s="23" t="s">
        <v>146</v>
      </c>
      <c r="D543" s="87" t="s">
        <v>512</v>
      </c>
      <c r="E543" s="87"/>
      <c r="F543" s="87" t="s">
        <v>511</v>
      </c>
      <c r="G543" s="66">
        <v>1200</v>
      </c>
      <c r="H543" s="66">
        <f t="shared" ref="H543:H589" si="8">G543*1.5</f>
        <v>1800</v>
      </c>
      <c r="K543" s="21"/>
    </row>
    <row r="544" spans="1:11" ht="114" x14ac:dyDescent="0.3">
      <c r="A544" s="26">
        <v>518</v>
      </c>
      <c r="B544" s="24" t="s">
        <v>677</v>
      </c>
      <c r="C544" s="23" t="s">
        <v>146</v>
      </c>
      <c r="D544" s="87" t="s">
        <v>513</v>
      </c>
      <c r="E544" s="87" t="s">
        <v>684</v>
      </c>
      <c r="F544" s="87" t="s">
        <v>514</v>
      </c>
      <c r="G544" s="66">
        <v>10000</v>
      </c>
      <c r="H544" s="66">
        <f t="shared" si="8"/>
        <v>15000</v>
      </c>
      <c r="K544" s="21"/>
    </row>
    <row r="545" spans="1:11" ht="114" x14ac:dyDescent="0.3">
      <c r="A545" s="23">
        <v>519</v>
      </c>
      <c r="B545" s="24" t="s">
        <v>677</v>
      </c>
      <c r="C545" s="23" t="s">
        <v>146</v>
      </c>
      <c r="D545" s="87" t="s">
        <v>515</v>
      </c>
      <c r="E545" s="87" t="s">
        <v>685</v>
      </c>
      <c r="F545" s="87" t="s">
        <v>126</v>
      </c>
      <c r="G545" s="66">
        <v>1000</v>
      </c>
      <c r="H545" s="66">
        <f t="shared" si="8"/>
        <v>1500</v>
      </c>
      <c r="K545" s="21"/>
    </row>
    <row r="546" spans="1:11" ht="114" x14ac:dyDescent="0.3">
      <c r="A546" s="26">
        <v>520</v>
      </c>
      <c r="B546" s="24" t="s">
        <v>677</v>
      </c>
      <c r="C546" s="23" t="s">
        <v>146</v>
      </c>
      <c r="D546" s="87" t="s">
        <v>516</v>
      </c>
      <c r="E546" s="87" t="s">
        <v>685</v>
      </c>
      <c r="F546" s="87" t="s">
        <v>126</v>
      </c>
      <c r="G546" s="66">
        <v>1100</v>
      </c>
      <c r="H546" s="66">
        <f t="shared" si="8"/>
        <v>1650</v>
      </c>
      <c r="K546" s="21"/>
    </row>
    <row r="547" spans="1:11" ht="114" x14ac:dyDescent="0.3">
      <c r="A547" s="23">
        <v>521</v>
      </c>
      <c r="B547" s="24" t="s">
        <v>677</v>
      </c>
      <c r="C547" s="23" t="s">
        <v>146</v>
      </c>
      <c r="D547" s="87" t="s">
        <v>517</v>
      </c>
      <c r="E547" s="87" t="s">
        <v>685</v>
      </c>
      <c r="F547" s="87" t="s">
        <v>126</v>
      </c>
      <c r="G547" s="66">
        <v>1500</v>
      </c>
      <c r="H547" s="66">
        <f t="shared" si="8"/>
        <v>2250</v>
      </c>
      <c r="K547" s="21"/>
    </row>
    <row r="548" spans="1:11" ht="99.15" customHeight="1" x14ac:dyDescent="0.3">
      <c r="A548" s="26">
        <v>522</v>
      </c>
      <c r="B548" s="24" t="s">
        <v>677</v>
      </c>
      <c r="C548" s="23" t="s">
        <v>146</v>
      </c>
      <c r="D548" s="87" t="s">
        <v>686</v>
      </c>
      <c r="E548" s="87"/>
      <c r="F548" s="87" t="s">
        <v>126</v>
      </c>
      <c r="G548" s="66">
        <v>700</v>
      </c>
      <c r="H548" s="66">
        <f t="shared" si="8"/>
        <v>1050</v>
      </c>
      <c r="K548" s="21"/>
    </row>
    <row r="549" spans="1:11" ht="99.15" customHeight="1" x14ac:dyDescent="0.3">
      <c r="A549" s="23">
        <v>523</v>
      </c>
      <c r="B549" s="24" t="s">
        <v>677</v>
      </c>
      <c r="C549" s="23" t="s">
        <v>146</v>
      </c>
      <c r="D549" s="87" t="s">
        <v>518</v>
      </c>
      <c r="E549" s="87"/>
      <c r="F549" s="87" t="s">
        <v>126</v>
      </c>
      <c r="G549" s="66">
        <v>800</v>
      </c>
      <c r="H549" s="66">
        <f t="shared" si="8"/>
        <v>1200</v>
      </c>
      <c r="K549" s="21"/>
    </row>
    <row r="550" spans="1:11" ht="99.15" customHeight="1" x14ac:dyDescent="0.3">
      <c r="A550" s="26">
        <v>524</v>
      </c>
      <c r="B550" s="24" t="s">
        <v>677</v>
      </c>
      <c r="C550" s="23" t="s">
        <v>146</v>
      </c>
      <c r="D550" s="87" t="s">
        <v>519</v>
      </c>
      <c r="E550" s="87"/>
      <c r="F550" s="87" t="s">
        <v>126</v>
      </c>
      <c r="G550" s="66">
        <v>900</v>
      </c>
      <c r="H550" s="66">
        <f t="shared" si="8"/>
        <v>1350</v>
      </c>
      <c r="K550" s="21"/>
    </row>
    <row r="551" spans="1:11" ht="99.15" customHeight="1" x14ac:dyDescent="0.3">
      <c r="A551" s="23">
        <v>525</v>
      </c>
      <c r="B551" s="24" t="s">
        <v>677</v>
      </c>
      <c r="C551" s="23" t="s">
        <v>146</v>
      </c>
      <c r="D551" s="87" t="s">
        <v>520</v>
      </c>
      <c r="E551" s="87"/>
      <c r="F551" s="87" t="s">
        <v>126</v>
      </c>
      <c r="G551" s="66">
        <v>900</v>
      </c>
      <c r="H551" s="66">
        <f t="shared" si="8"/>
        <v>1350</v>
      </c>
      <c r="K551" s="21"/>
    </row>
    <row r="552" spans="1:11" ht="99.15" customHeight="1" x14ac:dyDescent="0.3">
      <c r="A552" s="26">
        <v>526</v>
      </c>
      <c r="B552" s="24" t="s">
        <v>677</v>
      </c>
      <c r="C552" s="23" t="s">
        <v>146</v>
      </c>
      <c r="D552" s="87" t="s">
        <v>521</v>
      </c>
      <c r="E552" s="87"/>
      <c r="F552" s="87" t="s">
        <v>126</v>
      </c>
      <c r="G552" s="66">
        <v>1000</v>
      </c>
      <c r="H552" s="66">
        <f t="shared" si="8"/>
        <v>1500</v>
      </c>
      <c r="K552" s="21"/>
    </row>
    <row r="553" spans="1:11" ht="99.15" customHeight="1" x14ac:dyDescent="0.3">
      <c r="A553" s="23">
        <v>527</v>
      </c>
      <c r="B553" s="24" t="s">
        <v>677</v>
      </c>
      <c r="C553" s="23" t="s">
        <v>146</v>
      </c>
      <c r="D553" s="87" t="s">
        <v>522</v>
      </c>
      <c r="E553" s="87"/>
      <c r="F553" s="87" t="s">
        <v>126</v>
      </c>
      <c r="G553" s="66">
        <v>600</v>
      </c>
      <c r="H553" s="66">
        <f t="shared" si="8"/>
        <v>900</v>
      </c>
      <c r="K553" s="21"/>
    </row>
    <row r="554" spans="1:11" ht="99.15" customHeight="1" x14ac:dyDescent="0.3">
      <c r="A554" s="26">
        <v>528</v>
      </c>
      <c r="B554" s="24" t="s">
        <v>677</v>
      </c>
      <c r="C554" s="23" t="s">
        <v>146</v>
      </c>
      <c r="D554" s="87" t="s">
        <v>523</v>
      </c>
      <c r="E554" s="87"/>
      <c r="F554" s="87" t="s">
        <v>126</v>
      </c>
      <c r="G554" s="66">
        <v>700</v>
      </c>
      <c r="H554" s="66">
        <f t="shared" si="8"/>
        <v>1050</v>
      </c>
      <c r="K554" s="21"/>
    </row>
    <row r="555" spans="1:11" ht="99.15" customHeight="1" x14ac:dyDescent="0.3">
      <c r="A555" s="23">
        <v>529</v>
      </c>
      <c r="B555" s="24" t="s">
        <v>677</v>
      </c>
      <c r="C555" s="23" t="s">
        <v>146</v>
      </c>
      <c r="D555" s="87" t="s">
        <v>524</v>
      </c>
      <c r="E555" s="87"/>
      <c r="F555" s="87" t="s">
        <v>126</v>
      </c>
      <c r="G555" s="66">
        <v>800</v>
      </c>
      <c r="H555" s="66">
        <f t="shared" si="8"/>
        <v>1200</v>
      </c>
      <c r="K555" s="21"/>
    </row>
    <row r="556" spans="1:11" ht="99.15" customHeight="1" x14ac:dyDescent="0.3">
      <c r="A556" s="26">
        <v>530</v>
      </c>
      <c r="B556" s="24" t="s">
        <v>677</v>
      </c>
      <c r="C556" s="23" t="s">
        <v>146</v>
      </c>
      <c r="D556" s="87" t="s">
        <v>525</v>
      </c>
      <c r="E556" s="87"/>
      <c r="F556" s="87" t="s">
        <v>126</v>
      </c>
      <c r="G556" s="66">
        <v>900</v>
      </c>
      <c r="H556" s="66">
        <f>G556*1.5</f>
        <v>1350</v>
      </c>
      <c r="K556" s="21"/>
    </row>
    <row r="557" spans="1:11" ht="99.15" customHeight="1" x14ac:dyDescent="0.3">
      <c r="A557" s="23">
        <v>531</v>
      </c>
      <c r="B557" s="24" t="s">
        <v>493</v>
      </c>
      <c r="C557" s="23" t="s">
        <v>146</v>
      </c>
      <c r="D557" s="87" t="s">
        <v>687</v>
      </c>
      <c r="E557" s="87"/>
      <c r="F557" s="87" t="s">
        <v>34</v>
      </c>
      <c r="G557" s="66">
        <v>1200</v>
      </c>
      <c r="H557" s="66">
        <f t="shared" si="8"/>
        <v>1800</v>
      </c>
      <c r="K557" s="21"/>
    </row>
    <row r="558" spans="1:11" ht="99.15" customHeight="1" x14ac:dyDescent="0.3">
      <c r="A558" s="26">
        <v>532</v>
      </c>
      <c r="B558" s="24" t="s">
        <v>493</v>
      </c>
      <c r="C558" s="23" t="s">
        <v>146</v>
      </c>
      <c r="D558" s="87" t="s">
        <v>688</v>
      </c>
      <c r="E558" s="87"/>
      <c r="F558" s="87" t="s">
        <v>13</v>
      </c>
      <c r="G558" s="66">
        <v>1000</v>
      </c>
      <c r="H558" s="66">
        <f t="shared" si="8"/>
        <v>1500</v>
      </c>
      <c r="K558" s="21"/>
    </row>
    <row r="559" spans="1:11" ht="99.15" customHeight="1" x14ac:dyDescent="0.3">
      <c r="A559" s="23">
        <v>533</v>
      </c>
      <c r="B559" s="24" t="s">
        <v>677</v>
      </c>
      <c r="C559" s="23" t="s">
        <v>526</v>
      </c>
      <c r="D559" s="87" t="s">
        <v>527</v>
      </c>
      <c r="E559" s="87"/>
      <c r="F559" s="87" t="s">
        <v>528</v>
      </c>
      <c r="G559" s="66">
        <v>800</v>
      </c>
      <c r="H559" s="66">
        <f t="shared" si="8"/>
        <v>1200</v>
      </c>
      <c r="K559" s="21"/>
    </row>
    <row r="560" spans="1:11" ht="99.15" customHeight="1" x14ac:dyDescent="0.3">
      <c r="A560" s="26">
        <v>534</v>
      </c>
      <c r="B560" s="24" t="s">
        <v>677</v>
      </c>
      <c r="C560" s="23" t="s">
        <v>526</v>
      </c>
      <c r="D560" s="87" t="s">
        <v>529</v>
      </c>
      <c r="E560" s="87"/>
      <c r="F560" s="87" t="s">
        <v>528</v>
      </c>
      <c r="G560" s="66">
        <v>1500</v>
      </c>
      <c r="H560" s="66">
        <f t="shared" si="8"/>
        <v>2250</v>
      </c>
      <c r="K560" s="21"/>
    </row>
    <row r="561" spans="1:12" ht="99.15" customHeight="1" x14ac:dyDescent="0.3">
      <c r="A561" s="23">
        <v>535</v>
      </c>
      <c r="B561" s="24" t="s">
        <v>677</v>
      </c>
      <c r="C561" s="23" t="s">
        <v>526</v>
      </c>
      <c r="D561" s="87" t="s">
        <v>530</v>
      </c>
      <c r="E561" s="87"/>
      <c r="F561" s="87" t="s">
        <v>528</v>
      </c>
      <c r="G561" s="66">
        <v>2000</v>
      </c>
      <c r="H561" s="66">
        <f t="shared" si="8"/>
        <v>3000</v>
      </c>
      <c r="K561" s="21"/>
    </row>
    <row r="562" spans="1:12" ht="99.15" customHeight="1" x14ac:dyDescent="0.3">
      <c r="A562" s="26">
        <v>536</v>
      </c>
      <c r="B562" s="24" t="s">
        <v>531</v>
      </c>
      <c r="C562" s="23" t="s">
        <v>532</v>
      </c>
      <c r="D562" s="87" t="s">
        <v>689</v>
      </c>
      <c r="E562" s="87"/>
      <c r="F562" s="87" t="s">
        <v>13</v>
      </c>
      <c r="G562" s="88" t="s">
        <v>776</v>
      </c>
      <c r="H562" s="88" t="s">
        <v>776</v>
      </c>
      <c r="I562" s="61" t="s">
        <v>776</v>
      </c>
      <c r="J562" s="61" t="s">
        <v>776</v>
      </c>
      <c r="K562" s="61" t="s">
        <v>776</v>
      </c>
      <c r="L562" s="103" t="s">
        <v>776</v>
      </c>
    </row>
    <row r="563" spans="1:12" ht="99.15" customHeight="1" x14ac:dyDescent="0.3">
      <c r="A563" s="23">
        <v>537</v>
      </c>
      <c r="B563" s="24" t="s">
        <v>531</v>
      </c>
      <c r="C563" s="23" t="s">
        <v>532</v>
      </c>
      <c r="D563" s="87" t="s">
        <v>690</v>
      </c>
      <c r="E563" s="87" t="s">
        <v>691</v>
      </c>
      <c r="F563" s="87" t="s">
        <v>173</v>
      </c>
      <c r="G563" s="66">
        <v>800</v>
      </c>
      <c r="H563" s="66">
        <f t="shared" si="8"/>
        <v>1200</v>
      </c>
      <c r="K563" s="21"/>
    </row>
    <row r="564" spans="1:12" ht="99.15" customHeight="1" x14ac:dyDescent="0.3">
      <c r="A564" s="26">
        <v>538</v>
      </c>
      <c r="B564" s="24" t="s">
        <v>531</v>
      </c>
      <c r="C564" s="23" t="s">
        <v>532</v>
      </c>
      <c r="D564" s="87" t="s">
        <v>533</v>
      </c>
      <c r="E564" s="87"/>
      <c r="F564" s="87" t="s">
        <v>13</v>
      </c>
      <c r="G564" s="66">
        <v>1400</v>
      </c>
      <c r="H564" s="66">
        <f t="shared" si="8"/>
        <v>2100</v>
      </c>
      <c r="K564" s="21"/>
    </row>
    <row r="565" spans="1:12" ht="99.15" customHeight="1" x14ac:dyDescent="0.3">
      <c r="A565" s="23">
        <v>539</v>
      </c>
      <c r="B565" s="24" t="s">
        <v>531</v>
      </c>
      <c r="C565" s="23" t="s">
        <v>534</v>
      </c>
      <c r="D565" s="87" t="s">
        <v>535</v>
      </c>
      <c r="E565" s="87"/>
      <c r="F565" s="87" t="s">
        <v>536</v>
      </c>
      <c r="G565" s="66">
        <v>1000</v>
      </c>
      <c r="H565" s="66">
        <f t="shared" si="8"/>
        <v>1500</v>
      </c>
      <c r="K565" s="21"/>
    </row>
    <row r="566" spans="1:12" ht="99.15" customHeight="1" x14ac:dyDescent="0.3">
      <c r="A566" s="26">
        <v>540</v>
      </c>
      <c r="B566" s="24" t="s">
        <v>531</v>
      </c>
      <c r="C566" s="23" t="s">
        <v>534</v>
      </c>
      <c r="D566" s="87" t="s">
        <v>537</v>
      </c>
      <c r="E566" s="87"/>
      <c r="F566" s="87" t="s">
        <v>536</v>
      </c>
      <c r="G566" s="66">
        <v>1200</v>
      </c>
      <c r="H566" s="66">
        <f t="shared" si="8"/>
        <v>1800</v>
      </c>
      <c r="K566" s="21"/>
    </row>
    <row r="567" spans="1:12" ht="99.15" customHeight="1" x14ac:dyDescent="0.3">
      <c r="A567" s="23">
        <v>541</v>
      </c>
      <c r="B567" s="24" t="s">
        <v>531</v>
      </c>
      <c r="C567" s="23" t="s">
        <v>534</v>
      </c>
      <c r="D567" s="87" t="s">
        <v>538</v>
      </c>
      <c r="E567" s="87"/>
      <c r="F567" s="87" t="s">
        <v>536</v>
      </c>
      <c r="G567" s="66">
        <v>1500</v>
      </c>
      <c r="H567" s="66">
        <f t="shared" si="8"/>
        <v>2250</v>
      </c>
      <c r="K567" s="21"/>
    </row>
    <row r="568" spans="1:12" ht="99.15" customHeight="1" x14ac:dyDescent="0.3">
      <c r="A568" s="26">
        <v>542</v>
      </c>
      <c r="B568" s="24" t="s">
        <v>531</v>
      </c>
      <c r="C568" s="23" t="s">
        <v>534</v>
      </c>
      <c r="D568" s="87" t="s">
        <v>539</v>
      </c>
      <c r="E568" s="87"/>
      <c r="F568" s="87" t="s">
        <v>536</v>
      </c>
      <c r="G568" s="88" t="s">
        <v>776</v>
      </c>
      <c r="H568" s="88" t="s">
        <v>776</v>
      </c>
      <c r="I568" s="61" t="s">
        <v>776</v>
      </c>
      <c r="J568" s="61" t="s">
        <v>776</v>
      </c>
      <c r="K568" s="61" t="s">
        <v>776</v>
      </c>
      <c r="L568" s="103" t="s">
        <v>776</v>
      </c>
    </row>
    <row r="569" spans="1:12" ht="99.15" customHeight="1" x14ac:dyDescent="0.3">
      <c r="A569" s="23">
        <v>543</v>
      </c>
      <c r="B569" s="24" t="s">
        <v>531</v>
      </c>
      <c r="C569" s="23" t="s">
        <v>534</v>
      </c>
      <c r="D569" s="87" t="s">
        <v>540</v>
      </c>
      <c r="E569" s="87"/>
      <c r="F569" s="87" t="s">
        <v>536</v>
      </c>
      <c r="G569" s="88" t="s">
        <v>776</v>
      </c>
      <c r="H569" s="88" t="s">
        <v>776</v>
      </c>
      <c r="I569" s="61" t="s">
        <v>776</v>
      </c>
      <c r="J569" s="61" t="s">
        <v>776</v>
      </c>
      <c r="K569" s="61" t="s">
        <v>776</v>
      </c>
      <c r="L569" s="103" t="s">
        <v>776</v>
      </c>
    </row>
    <row r="570" spans="1:12" ht="99.15" customHeight="1" x14ac:dyDescent="0.3">
      <c r="A570" s="26">
        <v>544</v>
      </c>
      <c r="B570" s="24" t="s">
        <v>531</v>
      </c>
      <c r="C570" s="23" t="s">
        <v>534</v>
      </c>
      <c r="D570" s="87" t="s">
        <v>541</v>
      </c>
      <c r="E570" s="87"/>
      <c r="F570" s="87" t="s">
        <v>536</v>
      </c>
      <c r="G570" s="88" t="s">
        <v>776</v>
      </c>
      <c r="H570" s="88" t="s">
        <v>776</v>
      </c>
      <c r="I570" s="61" t="s">
        <v>776</v>
      </c>
      <c r="J570" s="61" t="s">
        <v>776</v>
      </c>
      <c r="K570" s="61" t="s">
        <v>776</v>
      </c>
      <c r="L570" s="103" t="s">
        <v>776</v>
      </c>
    </row>
    <row r="571" spans="1:12" ht="99.15" customHeight="1" x14ac:dyDescent="0.3">
      <c r="A571" s="23">
        <v>545</v>
      </c>
      <c r="B571" s="24" t="s">
        <v>531</v>
      </c>
      <c r="C571" s="23" t="s">
        <v>534</v>
      </c>
      <c r="D571" s="87" t="s">
        <v>542</v>
      </c>
      <c r="E571" s="87"/>
      <c r="F571" s="87" t="s">
        <v>543</v>
      </c>
      <c r="G571" s="88" t="s">
        <v>776</v>
      </c>
      <c r="H571" s="88" t="s">
        <v>776</v>
      </c>
      <c r="I571" s="61" t="s">
        <v>776</v>
      </c>
      <c r="J571" s="61" t="s">
        <v>776</v>
      </c>
      <c r="K571" s="61" t="s">
        <v>776</v>
      </c>
      <c r="L571" s="103" t="s">
        <v>776</v>
      </c>
    </row>
    <row r="572" spans="1:12" ht="99.15" customHeight="1" x14ac:dyDescent="0.3">
      <c r="A572" s="26">
        <v>546</v>
      </c>
      <c r="B572" s="24" t="s">
        <v>531</v>
      </c>
      <c r="C572" s="23" t="s">
        <v>534</v>
      </c>
      <c r="D572" s="87" t="s">
        <v>544</v>
      </c>
      <c r="E572" s="87"/>
      <c r="F572" s="87" t="s">
        <v>536</v>
      </c>
      <c r="G572" s="88" t="s">
        <v>776</v>
      </c>
      <c r="H572" s="88" t="s">
        <v>776</v>
      </c>
      <c r="I572" s="61" t="s">
        <v>776</v>
      </c>
      <c r="J572" s="61" t="s">
        <v>776</v>
      </c>
      <c r="K572" s="61" t="s">
        <v>776</v>
      </c>
      <c r="L572" s="103" t="s">
        <v>776</v>
      </c>
    </row>
    <row r="573" spans="1:12" ht="99.15" customHeight="1" x14ac:dyDescent="0.3">
      <c r="A573" s="23">
        <v>547</v>
      </c>
      <c r="B573" s="24" t="s">
        <v>531</v>
      </c>
      <c r="C573" s="23" t="s">
        <v>461</v>
      </c>
      <c r="D573" s="87" t="s">
        <v>545</v>
      </c>
      <c r="E573" s="87"/>
      <c r="F573" s="87" t="s">
        <v>13</v>
      </c>
      <c r="G573" s="66">
        <v>10000</v>
      </c>
      <c r="H573" s="66">
        <f t="shared" si="8"/>
        <v>15000</v>
      </c>
      <c r="K573" s="21"/>
    </row>
    <row r="574" spans="1:12" ht="99.15" customHeight="1" x14ac:dyDescent="0.3">
      <c r="A574" s="26">
        <v>548</v>
      </c>
      <c r="B574" s="24" t="s">
        <v>531</v>
      </c>
      <c r="C574" s="23" t="s">
        <v>546</v>
      </c>
      <c r="D574" s="87" t="s">
        <v>547</v>
      </c>
      <c r="E574" s="87" t="s">
        <v>692</v>
      </c>
      <c r="F574" s="87" t="s">
        <v>716</v>
      </c>
      <c r="G574" s="88" t="s">
        <v>776</v>
      </c>
      <c r="H574" s="88" t="s">
        <v>776</v>
      </c>
      <c r="I574" s="61" t="s">
        <v>776</v>
      </c>
      <c r="J574" s="61" t="s">
        <v>776</v>
      </c>
      <c r="K574" s="61" t="s">
        <v>776</v>
      </c>
      <c r="L574" s="103" t="s">
        <v>776</v>
      </c>
    </row>
    <row r="575" spans="1:12" ht="99.15" customHeight="1" x14ac:dyDescent="0.3">
      <c r="A575" s="23">
        <v>549</v>
      </c>
      <c r="B575" s="24" t="s">
        <v>531</v>
      </c>
      <c r="C575" s="23" t="s">
        <v>546</v>
      </c>
      <c r="D575" s="87" t="s">
        <v>548</v>
      </c>
      <c r="E575" s="87" t="s">
        <v>692</v>
      </c>
      <c r="F575" s="87" t="s">
        <v>716</v>
      </c>
      <c r="G575" s="88" t="s">
        <v>776</v>
      </c>
      <c r="H575" s="88" t="s">
        <v>776</v>
      </c>
      <c r="I575" s="61" t="s">
        <v>776</v>
      </c>
      <c r="J575" s="61" t="s">
        <v>776</v>
      </c>
      <c r="K575" s="61" t="s">
        <v>776</v>
      </c>
      <c r="L575" s="103" t="s">
        <v>776</v>
      </c>
    </row>
    <row r="576" spans="1:12" ht="99.15" customHeight="1" x14ac:dyDescent="0.3">
      <c r="A576" s="26">
        <v>550</v>
      </c>
      <c r="B576" s="24" t="s">
        <v>531</v>
      </c>
      <c r="C576" s="23" t="s">
        <v>549</v>
      </c>
      <c r="D576" s="87" t="s">
        <v>550</v>
      </c>
      <c r="E576" s="87" t="s">
        <v>692</v>
      </c>
      <c r="F576" s="87" t="s">
        <v>13</v>
      </c>
      <c r="G576" s="88" t="s">
        <v>776</v>
      </c>
      <c r="H576" s="88" t="s">
        <v>776</v>
      </c>
      <c r="I576" s="61" t="s">
        <v>776</v>
      </c>
      <c r="J576" s="61" t="s">
        <v>776</v>
      </c>
      <c r="K576" s="61" t="s">
        <v>776</v>
      </c>
      <c r="L576" s="103" t="s">
        <v>776</v>
      </c>
    </row>
    <row r="577" spans="1:12" ht="99.15" customHeight="1" x14ac:dyDescent="0.3">
      <c r="A577" s="23">
        <v>551</v>
      </c>
      <c r="B577" s="24" t="s">
        <v>531</v>
      </c>
      <c r="C577" s="23" t="s">
        <v>549</v>
      </c>
      <c r="D577" s="87" t="s">
        <v>551</v>
      </c>
      <c r="E577" s="87"/>
      <c r="F577" s="87" t="s">
        <v>13</v>
      </c>
      <c r="G577" s="88" t="s">
        <v>776</v>
      </c>
      <c r="H577" s="88" t="s">
        <v>776</v>
      </c>
      <c r="K577" s="21"/>
    </row>
    <row r="578" spans="1:12" ht="99.15" customHeight="1" x14ac:dyDescent="0.3">
      <c r="A578" s="26">
        <v>552</v>
      </c>
      <c r="B578" s="24" t="s">
        <v>531</v>
      </c>
      <c r="C578" s="23" t="s">
        <v>549</v>
      </c>
      <c r="D578" s="87" t="s">
        <v>552</v>
      </c>
      <c r="E578" s="87" t="s">
        <v>692</v>
      </c>
      <c r="F578" s="87" t="s">
        <v>13</v>
      </c>
      <c r="G578" s="88" t="s">
        <v>776</v>
      </c>
      <c r="H578" s="88" t="s">
        <v>776</v>
      </c>
      <c r="K578" s="21"/>
    </row>
    <row r="579" spans="1:12" ht="99.15" customHeight="1" x14ac:dyDescent="0.3">
      <c r="A579" s="23">
        <v>553</v>
      </c>
      <c r="B579" s="24" t="s">
        <v>531</v>
      </c>
      <c r="C579" s="23" t="s">
        <v>549</v>
      </c>
      <c r="D579" s="87" t="s">
        <v>553</v>
      </c>
      <c r="E579" s="87" t="s">
        <v>692</v>
      </c>
      <c r="F579" s="87" t="s">
        <v>13</v>
      </c>
      <c r="G579" s="88" t="s">
        <v>776</v>
      </c>
      <c r="H579" s="88" t="s">
        <v>776</v>
      </c>
      <c r="I579" s="61" t="s">
        <v>776</v>
      </c>
      <c r="J579" s="61" t="s">
        <v>776</v>
      </c>
      <c r="K579" s="61" t="s">
        <v>776</v>
      </c>
      <c r="L579" s="103" t="s">
        <v>776</v>
      </c>
    </row>
    <row r="580" spans="1:12" ht="99.15" customHeight="1" x14ac:dyDescent="0.3">
      <c r="A580" s="26">
        <v>554</v>
      </c>
      <c r="B580" s="24" t="s">
        <v>531</v>
      </c>
      <c r="C580" s="23" t="s">
        <v>554</v>
      </c>
      <c r="D580" s="87" t="s">
        <v>555</v>
      </c>
      <c r="E580" s="87"/>
      <c r="F580" s="87" t="s">
        <v>34</v>
      </c>
      <c r="G580" s="88" t="s">
        <v>776</v>
      </c>
      <c r="H580" s="88" t="s">
        <v>776</v>
      </c>
      <c r="I580" s="61" t="s">
        <v>776</v>
      </c>
      <c r="J580" s="61" t="s">
        <v>776</v>
      </c>
      <c r="K580" s="61" t="s">
        <v>776</v>
      </c>
      <c r="L580" s="103" t="s">
        <v>776</v>
      </c>
    </row>
    <row r="581" spans="1:12" ht="99.15" customHeight="1" x14ac:dyDescent="0.3">
      <c r="A581" s="23">
        <v>555</v>
      </c>
      <c r="B581" s="24" t="s">
        <v>531</v>
      </c>
      <c r="C581" s="23" t="s">
        <v>554</v>
      </c>
      <c r="D581" s="87" t="s">
        <v>556</v>
      </c>
      <c r="E581" s="87"/>
      <c r="F581" s="87" t="s">
        <v>34</v>
      </c>
      <c r="G581" s="66">
        <v>2000</v>
      </c>
      <c r="H581" s="66">
        <f t="shared" si="8"/>
        <v>3000</v>
      </c>
      <c r="K581" s="21"/>
    </row>
    <row r="582" spans="1:12" ht="99.15" customHeight="1" x14ac:dyDescent="0.3">
      <c r="A582" s="26">
        <v>556</v>
      </c>
      <c r="B582" s="24" t="s">
        <v>531</v>
      </c>
      <c r="C582" s="23" t="s">
        <v>549</v>
      </c>
      <c r="D582" s="87" t="s">
        <v>693</v>
      </c>
      <c r="E582" s="87"/>
      <c r="F582" s="87" t="s">
        <v>694</v>
      </c>
      <c r="G582" s="66">
        <v>900</v>
      </c>
      <c r="H582" s="66">
        <f t="shared" si="8"/>
        <v>1350</v>
      </c>
      <c r="K582" s="21"/>
    </row>
    <row r="583" spans="1:12" ht="136.80000000000001" x14ac:dyDescent="0.3">
      <c r="A583" s="23">
        <v>557</v>
      </c>
      <c r="B583" s="24" t="s">
        <v>531</v>
      </c>
      <c r="C583" s="23" t="s">
        <v>549</v>
      </c>
      <c r="D583" s="87" t="s">
        <v>695</v>
      </c>
      <c r="E583" s="87"/>
      <c r="F583" s="87" t="s">
        <v>694</v>
      </c>
      <c r="G583" s="66">
        <v>900</v>
      </c>
      <c r="H583" s="66">
        <f t="shared" si="8"/>
        <v>1350</v>
      </c>
      <c r="K583" s="21"/>
    </row>
    <row r="584" spans="1:12" ht="99.15" customHeight="1" x14ac:dyDescent="0.3">
      <c r="A584" s="26">
        <v>558</v>
      </c>
      <c r="B584" s="24" t="s">
        <v>531</v>
      </c>
      <c r="C584" s="23" t="s">
        <v>696</v>
      </c>
      <c r="D584" s="87" t="s">
        <v>697</v>
      </c>
      <c r="E584" s="87"/>
      <c r="F584" s="87" t="s">
        <v>34</v>
      </c>
      <c r="G584" s="88" t="s">
        <v>776</v>
      </c>
      <c r="H584" s="88" t="s">
        <v>776</v>
      </c>
      <c r="K584" s="21"/>
    </row>
    <row r="585" spans="1:12" ht="99.15" customHeight="1" x14ac:dyDescent="0.3">
      <c r="A585" s="23">
        <v>559</v>
      </c>
      <c r="B585" s="24" t="s">
        <v>531</v>
      </c>
      <c r="C585" s="23" t="s">
        <v>696</v>
      </c>
      <c r="D585" s="87" t="s">
        <v>698</v>
      </c>
      <c r="E585" s="87"/>
      <c r="F585" s="87" t="s">
        <v>13</v>
      </c>
      <c r="G585" s="66">
        <v>1000</v>
      </c>
      <c r="H585" s="66">
        <f t="shared" si="8"/>
        <v>1500</v>
      </c>
      <c r="K585" s="21"/>
    </row>
    <row r="586" spans="1:12" ht="99.15" customHeight="1" x14ac:dyDescent="0.3">
      <c r="A586" s="26">
        <v>560</v>
      </c>
      <c r="B586" s="24" t="s">
        <v>531</v>
      </c>
      <c r="C586" s="23" t="s">
        <v>696</v>
      </c>
      <c r="D586" s="87" t="s">
        <v>699</v>
      </c>
      <c r="E586" s="87"/>
      <c r="F586" s="87" t="s">
        <v>13</v>
      </c>
      <c r="G586" s="66">
        <v>2500</v>
      </c>
      <c r="H586" s="66">
        <f t="shared" si="8"/>
        <v>3750</v>
      </c>
      <c r="K586" s="21"/>
    </row>
    <row r="587" spans="1:12" ht="99.15" customHeight="1" x14ac:dyDescent="0.3">
      <c r="A587" s="23">
        <v>561</v>
      </c>
      <c r="B587" s="24" t="s">
        <v>531</v>
      </c>
      <c r="C587" s="23" t="s">
        <v>696</v>
      </c>
      <c r="D587" s="87" t="s">
        <v>700</v>
      </c>
      <c r="E587" s="87"/>
      <c r="F587" s="87" t="s">
        <v>13</v>
      </c>
      <c r="G587" s="66">
        <v>1500</v>
      </c>
      <c r="H587" s="66">
        <f t="shared" si="8"/>
        <v>2250</v>
      </c>
      <c r="K587" s="21"/>
    </row>
    <row r="588" spans="1:12" ht="99.15" customHeight="1" x14ac:dyDescent="0.3">
      <c r="A588" s="26">
        <v>562</v>
      </c>
      <c r="B588" s="24" t="s">
        <v>531</v>
      </c>
      <c r="C588" s="23" t="s">
        <v>696</v>
      </c>
      <c r="D588" s="87" t="s">
        <v>701</v>
      </c>
      <c r="E588" s="87"/>
      <c r="F588" s="87" t="s">
        <v>34</v>
      </c>
      <c r="G588" s="88" t="s">
        <v>776</v>
      </c>
      <c r="H588" s="88" t="s">
        <v>776</v>
      </c>
      <c r="K588" s="21"/>
    </row>
    <row r="589" spans="1:12" ht="99.15" customHeight="1" x14ac:dyDescent="0.3">
      <c r="A589" s="23">
        <v>563</v>
      </c>
      <c r="B589" s="24" t="s">
        <v>531</v>
      </c>
      <c r="C589" s="23" t="s">
        <v>696</v>
      </c>
      <c r="D589" s="87" t="s">
        <v>702</v>
      </c>
      <c r="E589" s="87"/>
      <c r="F589" s="87" t="s">
        <v>536</v>
      </c>
      <c r="G589" s="66">
        <v>400</v>
      </c>
      <c r="H589" s="66">
        <f t="shared" si="8"/>
        <v>600</v>
      </c>
      <c r="K589" s="21"/>
    </row>
    <row r="590" spans="1:12" x14ac:dyDescent="0.3">
      <c r="A590" s="18"/>
    </row>
  </sheetData>
  <mergeCells count="25">
    <mergeCell ref="B21:F21"/>
    <mergeCell ref="G23:H23"/>
    <mergeCell ref="G24:G25"/>
    <mergeCell ref="H24:H25"/>
    <mergeCell ref="A24:A25"/>
    <mergeCell ref="B24:B25"/>
    <mergeCell ref="C24:C25"/>
    <mergeCell ref="D24:D25"/>
    <mergeCell ref="E24:E25"/>
    <mergeCell ref="F24:F25"/>
    <mergeCell ref="B17:F17"/>
    <mergeCell ref="F2:H3"/>
    <mergeCell ref="A5:H5"/>
    <mergeCell ref="B7:F7"/>
    <mergeCell ref="B8:F8"/>
    <mergeCell ref="B9:F9"/>
    <mergeCell ref="B10:F10"/>
    <mergeCell ref="B11:F11"/>
    <mergeCell ref="B12:F12"/>
    <mergeCell ref="B14:F14"/>
    <mergeCell ref="B15:F15"/>
    <mergeCell ref="B16:F16"/>
    <mergeCell ref="B18:F18"/>
    <mergeCell ref="B19:F19"/>
    <mergeCell ref="B20:F20"/>
  </mergeCells>
  <pageMargins left="0.70866141732283472" right="0.51181102362204722" top="0.55118110236220474" bottom="0.35433070866141736" header="0" footer="0"/>
  <pageSetup paperSize="9" scale="55" fitToHeight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2ECC7-5536-4F91-B2C6-9866130F9E7D}">
  <sheetPr filterMode="1">
    <pageSetUpPr fitToPage="1"/>
  </sheetPr>
  <dimension ref="A1:AM591"/>
  <sheetViews>
    <sheetView topLeftCell="A344" zoomScale="50" zoomScaleNormal="50" workbookViewId="0">
      <selection activeCell="G344" sqref="G344"/>
    </sheetView>
  </sheetViews>
  <sheetFormatPr defaultRowHeight="28.8" x14ac:dyDescent="0.4"/>
  <cols>
    <col min="1" max="1" width="7.109375" customWidth="1"/>
    <col min="2" max="2" width="29.6640625" customWidth="1"/>
    <col min="3" max="3" width="29.5546875" customWidth="1"/>
    <col min="4" max="4" width="44" customWidth="1"/>
    <col min="5" max="5" width="39.33203125" customWidth="1"/>
    <col min="6" max="6" width="19.88671875" customWidth="1"/>
    <col min="7" max="7" width="23.109375" customWidth="1"/>
    <col min="8" max="8" width="27.44140625" customWidth="1"/>
    <col min="9" max="12" width="0" hidden="1" customWidth="1"/>
    <col min="13" max="14" width="24.88671875" hidden="1" customWidth="1"/>
    <col min="15" max="15" width="11.44140625" style="51" hidden="1" customWidth="1"/>
    <col min="16" max="16" width="28.6640625" hidden="1" customWidth="1"/>
    <col min="17" max="17" width="26.6640625" hidden="1" customWidth="1"/>
    <col min="18" max="19" width="28" hidden="1" customWidth="1"/>
    <col min="20" max="20" width="27" hidden="1" customWidth="1"/>
    <col min="21" max="21" width="26.6640625" hidden="1" customWidth="1"/>
    <col min="22" max="23" width="26.44140625" hidden="1" customWidth="1"/>
    <col min="24" max="24" width="27.88671875" hidden="1" customWidth="1"/>
    <col min="25" max="25" width="25.33203125" hidden="1" customWidth="1"/>
    <col min="26" max="27" width="27.109375" hidden="1" customWidth="1"/>
    <col min="28" max="29" width="26.88671875" hidden="1" customWidth="1"/>
    <col min="30" max="30" width="25.5546875" hidden="1" customWidth="1"/>
    <col min="31" max="32" width="26.5546875" hidden="1" customWidth="1"/>
    <col min="33" max="33" width="26.5546875" style="75" hidden="1" customWidth="1"/>
    <col min="34" max="34" width="28.44140625" hidden="1" customWidth="1"/>
    <col min="35" max="35" width="28.109375" hidden="1" customWidth="1"/>
    <col min="36" max="37" width="27.44140625" hidden="1" customWidth="1"/>
    <col min="38" max="38" width="74.6640625" style="90" customWidth="1"/>
    <col min="39" max="39" width="34" style="90" customWidth="1"/>
  </cols>
  <sheetData>
    <row r="1" spans="1:15" x14ac:dyDescent="0.4">
      <c r="A1" s="1"/>
      <c r="B1" s="2"/>
      <c r="C1" s="3"/>
      <c r="D1" s="2"/>
      <c r="E1" s="4"/>
      <c r="F1" s="5"/>
      <c r="G1" s="6"/>
      <c r="H1" s="7"/>
    </row>
    <row r="2" spans="1:15" ht="18.75" customHeight="1" x14ac:dyDescent="0.4">
      <c r="A2" s="8"/>
      <c r="B2" s="9"/>
      <c r="C2" s="10"/>
      <c r="D2" s="2"/>
      <c r="E2" s="4"/>
      <c r="F2" s="108" t="s">
        <v>712</v>
      </c>
      <c r="G2" s="108"/>
      <c r="H2" s="108"/>
    </row>
    <row r="3" spans="1:15" ht="77.25" customHeight="1" x14ac:dyDescent="0.4">
      <c r="A3" s="8"/>
      <c r="B3" s="9"/>
      <c r="C3" s="10"/>
      <c r="D3" s="2"/>
      <c r="E3" s="4"/>
      <c r="F3" s="108"/>
      <c r="G3" s="108"/>
      <c r="H3" s="108"/>
    </row>
    <row r="4" spans="1:15" x14ac:dyDescent="0.4">
      <c r="A4" s="17"/>
      <c r="B4" s="17"/>
      <c r="C4" s="17"/>
      <c r="D4" s="17"/>
      <c r="E4" s="17"/>
      <c r="F4" s="17"/>
      <c r="G4" s="17"/>
      <c r="H4" s="7"/>
    </row>
    <row r="5" spans="1:15" ht="50.1" customHeight="1" x14ac:dyDescent="0.4">
      <c r="A5" s="109" t="s">
        <v>727</v>
      </c>
      <c r="B5" s="110"/>
      <c r="C5" s="110"/>
      <c r="D5" s="110"/>
      <c r="E5" s="110"/>
      <c r="F5" s="110"/>
      <c r="G5" s="110"/>
      <c r="H5" s="110"/>
    </row>
    <row r="6" spans="1:15" x14ac:dyDescent="0.4">
      <c r="A6" s="17"/>
      <c r="B6" s="17"/>
      <c r="C6" s="17"/>
      <c r="D6" s="17"/>
      <c r="E6" s="17"/>
      <c r="F6" s="17"/>
      <c r="G6" s="11"/>
      <c r="H6" s="7"/>
    </row>
    <row r="7" spans="1:15" ht="23.25" customHeight="1" x14ac:dyDescent="0.4">
      <c r="A7" s="28" t="s">
        <v>2</v>
      </c>
      <c r="B7" s="111" t="s">
        <v>726</v>
      </c>
      <c r="C7" s="111"/>
      <c r="D7" s="111"/>
      <c r="E7" s="111"/>
      <c r="F7" s="111"/>
      <c r="G7" s="14" t="s">
        <v>0</v>
      </c>
      <c r="H7" s="12"/>
      <c r="O7" s="52"/>
    </row>
    <row r="8" spans="1:15" x14ac:dyDescent="0.4">
      <c r="A8" s="28">
        <v>1</v>
      </c>
      <c r="B8" s="107" t="s">
        <v>765</v>
      </c>
      <c r="C8" s="107"/>
      <c r="D8" s="107"/>
      <c r="E8" s="107"/>
      <c r="F8" s="107"/>
      <c r="G8" s="38">
        <v>0.5</v>
      </c>
      <c r="H8" s="12"/>
      <c r="O8" s="52"/>
    </row>
    <row r="9" spans="1:15" x14ac:dyDescent="0.4">
      <c r="A9" s="28">
        <v>2</v>
      </c>
      <c r="B9" s="107" t="s">
        <v>766</v>
      </c>
      <c r="C9" s="107"/>
      <c r="D9" s="107"/>
      <c r="E9" s="107"/>
      <c r="F9" s="107"/>
      <c r="G9" s="38">
        <v>0.5</v>
      </c>
      <c r="H9" s="12"/>
      <c r="O9" s="52"/>
    </row>
    <row r="10" spans="1:15" x14ac:dyDescent="0.4">
      <c r="A10" s="28">
        <v>3</v>
      </c>
      <c r="B10" s="107" t="s">
        <v>767</v>
      </c>
      <c r="C10" s="107"/>
      <c r="D10" s="107"/>
      <c r="E10" s="107"/>
      <c r="F10" s="107"/>
      <c r="G10" s="38">
        <v>0.5</v>
      </c>
      <c r="H10" s="12"/>
      <c r="O10" s="52"/>
    </row>
    <row r="11" spans="1:15" x14ac:dyDescent="0.4">
      <c r="A11" s="28">
        <v>4</v>
      </c>
      <c r="B11" s="107" t="s">
        <v>768</v>
      </c>
      <c r="C11" s="107"/>
      <c r="D11" s="107"/>
      <c r="E11" s="107"/>
      <c r="F11" s="107"/>
      <c r="G11" s="38">
        <v>0.5</v>
      </c>
      <c r="H11" s="12"/>
      <c r="O11" s="52"/>
    </row>
    <row r="12" spans="1:15" x14ac:dyDescent="0.4">
      <c r="A12" s="28"/>
      <c r="B12" s="107"/>
      <c r="C12" s="107"/>
      <c r="D12" s="107"/>
      <c r="E12" s="107"/>
      <c r="F12" s="107"/>
      <c r="G12" s="38"/>
      <c r="H12" s="12"/>
      <c r="O12" s="52"/>
    </row>
    <row r="13" spans="1:15" x14ac:dyDescent="0.4">
      <c r="A13" s="27"/>
      <c r="B13" s="19"/>
      <c r="C13" s="19"/>
      <c r="D13" s="19"/>
      <c r="E13" s="19"/>
      <c r="F13" s="27"/>
      <c r="G13" s="13"/>
      <c r="H13" s="12"/>
      <c r="O13" s="52"/>
    </row>
    <row r="14" spans="1:15" ht="46.5" customHeight="1" x14ac:dyDescent="0.4">
      <c r="A14" s="28" t="s">
        <v>2</v>
      </c>
      <c r="B14" s="111" t="s">
        <v>1</v>
      </c>
      <c r="C14" s="111"/>
      <c r="D14" s="111"/>
      <c r="E14" s="111"/>
      <c r="F14" s="111"/>
      <c r="G14" s="28" t="s">
        <v>557</v>
      </c>
      <c r="H14" s="39"/>
      <c r="O14" s="52"/>
    </row>
    <row r="15" spans="1:15" x14ac:dyDescent="0.4">
      <c r="A15" s="28">
        <v>1</v>
      </c>
      <c r="B15" s="107" t="s">
        <v>769</v>
      </c>
      <c r="C15" s="107"/>
      <c r="D15" s="107"/>
      <c r="E15" s="107"/>
      <c r="F15" s="107"/>
      <c r="G15" s="15">
        <v>1</v>
      </c>
      <c r="H15" s="12"/>
      <c r="O15" s="52"/>
    </row>
    <row r="16" spans="1:15" x14ac:dyDescent="0.4">
      <c r="A16" s="28">
        <v>2</v>
      </c>
      <c r="B16" s="107" t="s">
        <v>770</v>
      </c>
      <c r="C16" s="107"/>
      <c r="D16" s="107"/>
      <c r="E16" s="107"/>
      <c r="F16" s="107"/>
      <c r="G16" s="15">
        <v>0.3</v>
      </c>
      <c r="H16" s="12"/>
      <c r="O16" s="52"/>
    </row>
    <row r="17" spans="1:39" x14ac:dyDescent="0.4">
      <c r="A17" s="28">
        <v>3</v>
      </c>
      <c r="B17" s="107" t="s">
        <v>771</v>
      </c>
      <c r="C17" s="107"/>
      <c r="D17" s="107"/>
      <c r="E17" s="107"/>
      <c r="F17" s="107"/>
      <c r="G17" s="15">
        <v>0.3</v>
      </c>
      <c r="H17" s="12"/>
      <c r="O17" s="52"/>
    </row>
    <row r="18" spans="1:39" x14ac:dyDescent="0.4">
      <c r="A18" s="28">
        <v>4</v>
      </c>
      <c r="B18" s="107" t="s">
        <v>772</v>
      </c>
      <c r="C18" s="107"/>
      <c r="D18" s="107"/>
      <c r="E18" s="107"/>
      <c r="F18" s="107"/>
      <c r="G18" s="15">
        <v>0.3</v>
      </c>
      <c r="H18" s="12"/>
      <c r="O18" s="52"/>
    </row>
    <row r="19" spans="1:39" ht="46.5" customHeight="1" x14ac:dyDescent="0.4">
      <c r="A19" s="28">
        <v>5</v>
      </c>
      <c r="B19" s="107" t="s">
        <v>773</v>
      </c>
      <c r="C19" s="107"/>
      <c r="D19" s="107"/>
      <c r="E19" s="107"/>
      <c r="F19" s="107"/>
      <c r="G19" s="15">
        <v>0.3</v>
      </c>
      <c r="H19" s="12"/>
      <c r="O19" s="52"/>
    </row>
    <row r="20" spans="1:39" x14ac:dyDescent="0.4">
      <c r="A20" s="28">
        <v>6</v>
      </c>
      <c r="B20" s="107" t="s">
        <v>774</v>
      </c>
      <c r="C20" s="107"/>
      <c r="D20" s="107"/>
      <c r="E20" s="107"/>
      <c r="F20" s="107"/>
      <c r="G20" s="15">
        <v>0.3</v>
      </c>
      <c r="H20" s="12"/>
      <c r="O20" s="52"/>
    </row>
    <row r="21" spans="1:39" x14ac:dyDescent="0.4">
      <c r="A21" s="28"/>
      <c r="B21" s="107"/>
      <c r="C21" s="107"/>
      <c r="D21" s="107"/>
      <c r="E21" s="107"/>
      <c r="F21" s="107"/>
      <c r="G21" s="15"/>
      <c r="H21" s="12"/>
      <c r="O21" s="52"/>
    </row>
    <row r="22" spans="1:39" x14ac:dyDescent="0.4">
      <c r="A22" s="17"/>
      <c r="B22" s="17"/>
      <c r="C22" s="17"/>
      <c r="D22" s="17"/>
      <c r="E22" s="17"/>
      <c r="F22" s="17"/>
      <c r="G22" s="11"/>
      <c r="H22" s="7"/>
    </row>
    <row r="23" spans="1:39" x14ac:dyDescent="0.45">
      <c r="A23" s="16"/>
      <c r="B23" s="16"/>
      <c r="C23" s="16"/>
      <c r="D23" s="16"/>
      <c r="E23" s="16"/>
      <c r="F23" s="16"/>
      <c r="G23" s="112" t="s">
        <v>779</v>
      </c>
      <c r="H23" s="112"/>
      <c r="P23" s="119" t="s">
        <v>754</v>
      </c>
      <c r="Q23" s="120"/>
      <c r="R23" s="115" t="s">
        <v>755</v>
      </c>
      <c r="S23" s="116"/>
      <c r="T23" s="119" t="s">
        <v>756</v>
      </c>
      <c r="U23" s="120"/>
      <c r="V23" s="115" t="s">
        <v>757</v>
      </c>
      <c r="W23" s="116"/>
      <c r="X23" s="119" t="s">
        <v>758</v>
      </c>
      <c r="Y23" s="120"/>
      <c r="Z23" s="115" t="s">
        <v>759</v>
      </c>
      <c r="AA23" s="116"/>
      <c r="AB23" s="119" t="s">
        <v>760</v>
      </c>
      <c r="AC23" s="120"/>
      <c r="AD23" s="115" t="s">
        <v>761</v>
      </c>
      <c r="AE23" s="116"/>
      <c r="AF23" s="119" t="s">
        <v>762</v>
      </c>
      <c r="AG23" s="120"/>
      <c r="AH23" s="115" t="s">
        <v>763</v>
      </c>
      <c r="AI23" s="116"/>
      <c r="AJ23" s="124" t="s">
        <v>778</v>
      </c>
      <c r="AK23" s="125"/>
    </row>
    <row r="24" spans="1:39" ht="57.75" customHeight="1" x14ac:dyDescent="0.4">
      <c r="A24" s="106" t="s">
        <v>2</v>
      </c>
      <c r="B24" s="106" t="s">
        <v>3</v>
      </c>
      <c r="C24" s="106" t="s">
        <v>4</v>
      </c>
      <c r="D24" s="106" t="s">
        <v>5</v>
      </c>
      <c r="E24" s="106" t="s">
        <v>6</v>
      </c>
      <c r="F24" s="106" t="s">
        <v>7</v>
      </c>
      <c r="G24" s="106" t="s">
        <v>729</v>
      </c>
      <c r="H24" s="105" t="s">
        <v>752</v>
      </c>
      <c r="M24" s="121" t="s">
        <v>777</v>
      </c>
      <c r="N24" s="122"/>
      <c r="O24" s="123"/>
      <c r="P24" s="106" t="s">
        <v>729</v>
      </c>
      <c r="Q24" s="105" t="s">
        <v>752</v>
      </c>
      <c r="R24" s="113" t="s">
        <v>729</v>
      </c>
      <c r="S24" s="114" t="s">
        <v>752</v>
      </c>
      <c r="T24" s="106" t="s">
        <v>729</v>
      </c>
      <c r="U24" s="105" t="s">
        <v>752</v>
      </c>
      <c r="V24" s="113" t="s">
        <v>729</v>
      </c>
      <c r="W24" s="114" t="s">
        <v>752</v>
      </c>
      <c r="X24" s="106" t="s">
        <v>729</v>
      </c>
      <c r="Y24" s="105" t="s">
        <v>752</v>
      </c>
      <c r="Z24" s="113" t="s">
        <v>729</v>
      </c>
      <c r="AA24" s="114" t="s">
        <v>752</v>
      </c>
      <c r="AB24" s="106" t="s">
        <v>729</v>
      </c>
      <c r="AC24" s="105" t="s">
        <v>752</v>
      </c>
      <c r="AD24" s="113" t="s">
        <v>729</v>
      </c>
      <c r="AE24" s="114" t="s">
        <v>752</v>
      </c>
      <c r="AF24" s="106" t="s">
        <v>729</v>
      </c>
      <c r="AG24" s="117" t="s">
        <v>752</v>
      </c>
      <c r="AH24" s="113" t="s">
        <v>729</v>
      </c>
      <c r="AI24" s="114" t="s">
        <v>752</v>
      </c>
      <c r="AJ24" s="118" t="s">
        <v>729</v>
      </c>
      <c r="AK24" s="117" t="s">
        <v>752</v>
      </c>
    </row>
    <row r="25" spans="1:39" ht="135" customHeight="1" x14ac:dyDescent="0.4">
      <c r="A25" s="106"/>
      <c r="B25" s="106"/>
      <c r="C25" s="106"/>
      <c r="D25" s="106"/>
      <c r="E25" s="106"/>
      <c r="F25" s="106"/>
      <c r="G25" s="106"/>
      <c r="H25" s="106"/>
      <c r="M25" s="72" t="s">
        <v>729</v>
      </c>
      <c r="N25" s="73" t="s">
        <v>752</v>
      </c>
      <c r="O25" s="123"/>
      <c r="P25" s="106"/>
      <c r="Q25" s="106"/>
      <c r="R25" s="113"/>
      <c r="S25" s="113"/>
      <c r="T25" s="106"/>
      <c r="U25" s="106"/>
      <c r="V25" s="113"/>
      <c r="W25" s="113"/>
      <c r="X25" s="106"/>
      <c r="Y25" s="106"/>
      <c r="Z25" s="113"/>
      <c r="AA25" s="113"/>
      <c r="AB25" s="106"/>
      <c r="AC25" s="106"/>
      <c r="AD25" s="113"/>
      <c r="AE25" s="113"/>
      <c r="AF25" s="106"/>
      <c r="AG25" s="118"/>
      <c r="AH25" s="113"/>
      <c r="AI25" s="113"/>
      <c r="AJ25" s="118"/>
      <c r="AK25" s="118"/>
    </row>
    <row r="26" spans="1:39" ht="28.5" customHeight="1" x14ac:dyDescent="0.3">
      <c r="A26" s="22">
        <v>1</v>
      </c>
      <c r="B26" s="22">
        <v>2</v>
      </c>
      <c r="C26" s="22">
        <v>3</v>
      </c>
      <c r="D26" s="22">
        <v>4</v>
      </c>
      <c r="E26" s="22">
        <v>5</v>
      </c>
      <c r="F26" s="22">
        <v>6</v>
      </c>
      <c r="G26" s="22">
        <v>7</v>
      </c>
      <c r="H26" s="22">
        <v>8</v>
      </c>
      <c r="M26" s="72">
        <v>7</v>
      </c>
      <c r="N26" s="72">
        <v>8</v>
      </c>
      <c r="P26" s="22">
        <v>7</v>
      </c>
      <c r="Q26" s="22">
        <v>8</v>
      </c>
      <c r="R26" s="32">
        <v>7</v>
      </c>
      <c r="S26" s="32">
        <v>8</v>
      </c>
      <c r="T26" s="22">
        <v>7</v>
      </c>
      <c r="U26" s="22">
        <v>8</v>
      </c>
      <c r="V26" s="32">
        <v>7</v>
      </c>
      <c r="W26" s="32">
        <v>8</v>
      </c>
      <c r="X26" s="22">
        <v>7</v>
      </c>
      <c r="Y26" s="22">
        <v>8</v>
      </c>
      <c r="Z26" s="32">
        <v>7</v>
      </c>
      <c r="AA26" s="32">
        <v>8</v>
      </c>
      <c r="AB26" s="22">
        <v>7</v>
      </c>
      <c r="AC26" s="22">
        <v>8</v>
      </c>
      <c r="AD26" s="32">
        <v>7</v>
      </c>
      <c r="AE26" s="32">
        <v>8</v>
      </c>
      <c r="AF26" s="22">
        <v>7</v>
      </c>
      <c r="AG26" s="76">
        <v>8</v>
      </c>
      <c r="AH26" s="32">
        <v>7</v>
      </c>
      <c r="AI26" s="32">
        <v>8</v>
      </c>
      <c r="AJ26" s="76">
        <v>7</v>
      </c>
      <c r="AK26" s="76">
        <v>8</v>
      </c>
      <c r="AL26" s="91" t="s">
        <v>780</v>
      </c>
      <c r="AM26" s="91" t="s">
        <v>781</v>
      </c>
    </row>
    <row r="27" spans="1:39" ht="230.1" hidden="1" customHeight="1" x14ac:dyDescent="0.3">
      <c r="A27" s="23">
        <v>1</v>
      </c>
      <c r="B27" s="24" t="s">
        <v>8</v>
      </c>
      <c r="C27" s="23" t="s">
        <v>9</v>
      </c>
      <c r="D27" s="24" t="s">
        <v>730</v>
      </c>
      <c r="E27" s="25" t="s">
        <v>703</v>
      </c>
      <c r="F27" s="23" t="s">
        <v>11</v>
      </c>
      <c r="G27" s="71">
        <v>700</v>
      </c>
      <c r="H27" s="71">
        <f>G27*1.5</f>
        <v>1050</v>
      </c>
      <c r="K27" s="21"/>
      <c r="M27" s="71">
        <v>700</v>
      </c>
      <c r="N27" s="71">
        <f>M27*1.5</f>
        <v>1050</v>
      </c>
      <c r="O27" s="29"/>
      <c r="P27" s="30">
        <v>712</v>
      </c>
      <c r="Q27" s="30">
        <v>1068</v>
      </c>
      <c r="R27" s="33">
        <v>712</v>
      </c>
      <c r="S27" s="33">
        <f>SUM(R27+R27*0.5)</f>
        <v>1068</v>
      </c>
      <c r="T27" s="30">
        <v>712</v>
      </c>
      <c r="U27" s="31">
        <v>1068</v>
      </c>
      <c r="V27" s="33">
        <v>712</v>
      </c>
      <c r="W27" s="36">
        <v>1068</v>
      </c>
      <c r="X27" s="55">
        <v>712</v>
      </c>
      <c r="Y27" s="55">
        <v>1068</v>
      </c>
      <c r="Z27" s="33">
        <v>712</v>
      </c>
      <c r="AA27" s="37">
        <v>1068</v>
      </c>
      <c r="AB27" s="42">
        <v>600</v>
      </c>
      <c r="AC27" s="43">
        <f>AB27+AB27*0.5</f>
        <v>900</v>
      </c>
      <c r="AD27" s="33">
        <f>700*(1+2%)</f>
        <v>714</v>
      </c>
      <c r="AE27" s="33">
        <f t="shared" ref="AE27" si="0">AD27+AD27*0.5</f>
        <v>1071</v>
      </c>
      <c r="AF27" s="30">
        <v>712</v>
      </c>
      <c r="AG27" s="48">
        <f>AF27*1.5</f>
        <v>1068</v>
      </c>
      <c r="AH27" s="44">
        <v>0</v>
      </c>
      <c r="AI27" s="44">
        <v>0</v>
      </c>
      <c r="AJ27" s="79">
        <v>700</v>
      </c>
      <c r="AK27" s="79">
        <v>1050</v>
      </c>
      <c r="AL27" s="92" t="s">
        <v>782</v>
      </c>
      <c r="AM27" s="93" t="s">
        <v>783</v>
      </c>
    </row>
    <row r="28" spans="1:39" ht="235.5" hidden="1" customHeight="1" x14ac:dyDescent="0.3">
      <c r="A28" s="26">
        <v>2</v>
      </c>
      <c r="B28" s="24" t="s">
        <v>8</v>
      </c>
      <c r="C28" s="23" t="s">
        <v>12</v>
      </c>
      <c r="D28" s="50" t="s">
        <v>558</v>
      </c>
      <c r="E28" s="53" t="s">
        <v>704</v>
      </c>
      <c r="F28" s="23" t="s">
        <v>13</v>
      </c>
      <c r="G28" s="56">
        <v>750</v>
      </c>
      <c r="H28" s="57">
        <f>G28*1.5</f>
        <v>1125</v>
      </c>
      <c r="K28" s="21"/>
      <c r="M28" s="57">
        <v>750</v>
      </c>
      <c r="N28" s="57">
        <f t="shared" ref="N28:N91" si="1">M28*1.5</f>
        <v>1125</v>
      </c>
      <c r="O28" s="54">
        <v>750</v>
      </c>
      <c r="P28" s="30">
        <v>763</v>
      </c>
      <c r="Q28" s="30">
        <v>1144.5</v>
      </c>
      <c r="R28" s="33">
        <v>763</v>
      </c>
      <c r="S28" s="33">
        <f t="shared" ref="S28:S91" si="2">SUM(R28+R28*0.5)</f>
        <v>1144.5</v>
      </c>
      <c r="T28" s="30">
        <v>763</v>
      </c>
      <c r="U28" s="31">
        <v>1144.5</v>
      </c>
      <c r="V28" s="33">
        <v>763</v>
      </c>
      <c r="W28" s="36">
        <v>1144.5</v>
      </c>
      <c r="X28" s="55">
        <v>763</v>
      </c>
      <c r="Y28" s="55">
        <v>1144</v>
      </c>
      <c r="Z28" s="33">
        <v>763</v>
      </c>
      <c r="AA28" s="37">
        <v>1144.5</v>
      </c>
      <c r="AB28" s="42">
        <v>750</v>
      </c>
      <c r="AC28" s="43">
        <f t="shared" ref="AC28:AC91" si="3">AB28+AB28*0.5</f>
        <v>1125</v>
      </c>
      <c r="AD28" s="33">
        <f>750*(1+2%)</f>
        <v>765</v>
      </c>
      <c r="AE28" s="33">
        <f>AD28+AD28*0.5</f>
        <v>1147.5</v>
      </c>
      <c r="AF28" s="30">
        <v>763</v>
      </c>
      <c r="AG28" s="48">
        <f t="shared" ref="AG28:AG29" si="4">AF28*1.5</f>
        <v>1144.5</v>
      </c>
      <c r="AH28" s="44">
        <v>1342.3098</v>
      </c>
      <c r="AI28" s="44">
        <f>AH28*1.5</f>
        <v>2013.4647</v>
      </c>
      <c r="AJ28" s="79">
        <v>750</v>
      </c>
      <c r="AK28" s="79">
        <v>1125</v>
      </c>
      <c r="AL28" s="94" t="s">
        <v>909</v>
      </c>
      <c r="AM28" s="93" t="s">
        <v>783</v>
      </c>
    </row>
    <row r="29" spans="1:39" ht="409.6" hidden="1" customHeight="1" x14ac:dyDescent="0.3">
      <c r="A29" s="23">
        <v>3</v>
      </c>
      <c r="B29" s="24" t="s">
        <v>8</v>
      </c>
      <c r="C29" s="23" t="s">
        <v>12</v>
      </c>
      <c r="D29" s="50" t="s">
        <v>14</v>
      </c>
      <c r="E29" s="53" t="s">
        <v>705</v>
      </c>
      <c r="F29" s="23" t="s">
        <v>13</v>
      </c>
      <c r="G29" s="56">
        <v>500</v>
      </c>
      <c r="H29" s="57">
        <f>G29*1.5</f>
        <v>750</v>
      </c>
      <c r="K29" s="21"/>
      <c r="M29" s="57">
        <v>500</v>
      </c>
      <c r="N29" s="57">
        <f t="shared" si="1"/>
        <v>750</v>
      </c>
      <c r="O29" s="54">
        <v>500</v>
      </c>
      <c r="P29" s="30">
        <v>508</v>
      </c>
      <c r="Q29" s="30">
        <v>762</v>
      </c>
      <c r="R29" s="33">
        <v>508</v>
      </c>
      <c r="S29" s="33">
        <f t="shared" si="2"/>
        <v>762</v>
      </c>
      <c r="T29" s="30">
        <v>508</v>
      </c>
      <c r="U29" s="31">
        <v>762</v>
      </c>
      <c r="V29" s="33">
        <v>508</v>
      </c>
      <c r="W29" s="36">
        <v>762</v>
      </c>
      <c r="X29" s="55">
        <v>509</v>
      </c>
      <c r="Y29" s="55">
        <v>763</v>
      </c>
      <c r="Z29" s="33">
        <v>508</v>
      </c>
      <c r="AA29" s="37">
        <v>762</v>
      </c>
      <c r="AB29" s="42">
        <v>500</v>
      </c>
      <c r="AC29" s="43">
        <f t="shared" si="3"/>
        <v>750</v>
      </c>
      <c r="AD29" s="33">
        <f>500*(1+2%)</f>
        <v>510</v>
      </c>
      <c r="AE29" s="33">
        <f t="shared" ref="AE29:AE30" si="5">AD29+AD29*0.5</f>
        <v>765</v>
      </c>
      <c r="AF29" s="30">
        <v>508</v>
      </c>
      <c r="AG29" s="48">
        <f t="shared" si="4"/>
        <v>762</v>
      </c>
      <c r="AH29" s="44">
        <v>1342.32</v>
      </c>
      <c r="AI29" s="44">
        <f t="shared" ref="AI29:AI92" si="6">AH29*1.5</f>
        <v>2013.48</v>
      </c>
      <c r="AJ29" s="79">
        <v>500</v>
      </c>
      <c r="AK29" s="79">
        <v>750</v>
      </c>
      <c r="AL29" s="92" t="s">
        <v>784</v>
      </c>
      <c r="AM29" s="93" t="s">
        <v>783</v>
      </c>
    </row>
    <row r="30" spans="1:39" ht="201" hidden="1" customHeight="1" x14ac:dyDescent="0.3">
      <c r="A30" s="26">
        <v>4</v>
      </c>
      <c r="B30" s="24" t="s">
        <v>8</v>
      </c>
      <c r="C30" s="23" t="s">
        <v>12</v>
      </c>
      <c r="D30" s="50" t="s">
        <v>731</v>
      </c>
      <c r="E30" s="53" t="s">
        <v>706</v>
      </c>
      <c r="F30" s="23" t="s">
        <v>13</v>
      </c>
      <c r="G30" s="58">
        <v>2300</v>
      </c>
      <c r="H30" s="57">
        <f>G30*1.5</f>
        <v>3450</v>
      </c>
      <c r="K30" s="21"/>
      <c r="M30" s="57">
        <v>2300</v>
      </c>
      <c r="N30" s="57">
        <f t="shared" si="1"/>
        <v>3450</v>
      </c>
      <c r="O30" s="51">
        <v>2300</v>
      </c>
      <c r="P30" s="30">
        <v>2338</v>
      </c>
      <c r="Q30" s="30">
        <v>3507</v>
      </c>
      <c r="R30" s="33">
        <v>2338</v>
      </c>
      <c r="S30" s="33">
        <f t="shared" si="2"/>
        <v>3507</v>
      </c>
      <c r="T30" s="30">
        <v>2338</v>
      </c>
      <c r="U30" s="31">
        <v>3507</v>
      </c>
      <c r="V30" s="33">
        <v>2338</v>
      </c>
      <c r="W30" s="36">
        <v>3507</v>
      </c>
      <c r="X30" s="55">
        <v>2339</v>
      </c>
      <c r="Y30" s="55">
        <v>3508</v>
      </c>
      <c r="Z30" s="33">
        <v>2338</v>
      </c>
      <c r="AA30" s="37">
        <v>3507</v>
      </c>
      <c r="AB30" s="42">
        <v>4500</v>
      </c>
      <c r="AC30" s="43">
        <f t="shared" si="3"/>
        <v>6750</v>
      </c>
      <c r="AD30" s="33">
        <f>2300*(1+2%)</f>
        <v>2346</v>
      </c>
      <c r="AE30" s="33">
        <f t="shared" si="5"/>
        <v>3519</v>
      </c>
      <c r="AF30" s="30">
        <v>2338</v>
      </c>
      <c r="AG30" s="48">
        <f>AF30*1.5</f>
        <v>3507</v>
      </c>
      <c r="AH30" s="34" t="s">
        <v>775</v>
      </c>
      <c r="AI30" s="34" t="s">
        <v>775</v>
      </c>
      <c r="AJ30" s="79">
        <v>2300</v>
      </c>
      <c r="AK30" s="79">
        <v>3450</v>
      </c>
      <c r="AL30" s="92" t="s">
        <v>785</v>
      </c>
      <c r="AM30" s="93" t="s">
        <v>783</v>
      </c>
    </row>
    <row r="31" spans="1:39" ht="141" customHeight="1" x14ac:dyDescent="0.3">
      <c r="A31" s="23">
        <v>5</v>
      </c>
      <c r="B31" s="24" t="s">
        <v>8</v>
      </c>
      <c r="C31" s="23" t="s">
        <v>12</v>
      </c>
      <c r="D31" s="49" t="s">
        <v>732</v>
      </c>
      <c r="E31" s="25" t="s">
        <v>707</v>
      </c>
      <c r="F31" s="23" t="s">
        <v>13</v>
      </c>
      <c r="G31" s="68">
        <v>1600</v>
      </c>
      <c r="H31" s="68">
        <f t="shared" ref="H31:H94" si="7">G31*1.5</f>
        <v>2400</v>
      </c>
      <c r="K31" s="21"/>
      <c r="M31" s="68">
        <v>1600</v>
      </c>
      <c r="N31" s="68">
        <f t="shared" si="1"/>
        <v>2400</v>
      </c>
      <c r="P31" s="40" t="s">
        <v>775</v>
      </c>
      <c r="Q31" s="40" t="s">
        <v>775</v>
      </c>
      <c r="R31" s="34" t="s">
        <v>775</v>
      </c>
      <c r="S31" s="34" t="s">
        <v>775</v>
      </c>
      <c r="T31" s="40" t="s">
        <v>775</v>
      </c>
      <c r="U31" s="40" t="s">
        <v>775</v>
      </c>
      <c r="V31" s="34" t="s">
        <v>775</v>
      </c>
      <c r="W31" s="34" t="s">
        <v>775</v>
      </c>
      <c r="X31" s="55">
        <f>X27+X29</f>
        <v>1221</v>
      </c>
      <c r="Y31" s="55">
        <v>1832</v>
      </c>
      <c r="Z31" s="34" t="s">
        <v>775</v>
      </c>
      <c r="AA31" s="34" t="s">
        <v>775</v>
      </c>
      <c r="AB31" s="42">
        <v>2300</v>
      </c>
      <c r="AC31" s="43">
        <f t="shared" si="3"/>
        <v>3450</v>
      </c>
      <c r="AD31" s="45"/>
      <c r="AE31" s="45"/>
      <c r="AF31" s="40" t="s">
        <v>775</v>
      </c>
      <c r="AG31" s="77" t="s">
        <v>775</v>
      </c>
      <c r="AH31" s="44">
        <v>2629.33</v>
      </c>
      <c r="AI31" s="44">
        <f t="shared" si="6"/>
        <v>3943.9949999999999</v>
      </c>
      <c r="AJ31" s="48" t="s">
        <v>775</v>
      </c>
      <c r="AK31" s="48" t="s">
        <v>775</v>
      </c>
      <c r="AL31" s="92" t="s">
        <v>786</v>
      </c>
      <c r="AM31" s="95" t="s">
        <v>787</v>
      </c>
    </row>
    <row r="32" spans="1:39" ht="387.6" hidden="1" x14ac:dyDescent="0.3">
      <c r="A32" s="26">
        <v>6</v>
      </c>
      <c r="B32" s="24" t="s">
        <v>8</v>
      </c>
      <c r="C32" s="23" t="s">
        <v>12</v>
      </c>
      <c r="D32" s="24" t="s">
        <v>559</v>
      </c>
      <c r="E32" s="25" t="s">
        <v>713</v>
      </c>
      <c r="F32" s="23" t="s">
        <v>13</v>
      </c>
      <c r="G32" s="68">
        <v>3000</v>
      </c>
      <c r="H32" s="68">
        <f t="shared" si="7"/>
        <v>4500</v>
      </c>
      <c r="K32" s="21"/>
      <c r="M32" s="68">
        <v>3000</v>
      </c>
      <c r="N32" s="68">
        <f t="shared" si="1"/>
        <v>4500</v>
      </c>
      <c r="P32" s="30">
        <v>3558</v>
      </c>
      <c r="Q32" s="30">
        <v>5337</v>
      </c>
      <c r="R32" s="33">
        <v>3558</v>
      </c>
      <c r="S32" s="33">
        <f t="shared" si="2"/>
        <v>5337</v>
      </c>
      <c r="T32" s="30">
        <v>3558</v>
      </c>
      <c r="U32" s="31">
        <v>5337</v>
      </c>
      <c r="V32" s="33">
        <v>3558</v>
      </c>
      <c r="W32" s="36">
        <v>5337</v>
      </c>
      <c r="X32" s="55">
        <v>3559</v>
      </c>
      <c r="Y32" s="55">
        <v>5338</v>
      </c>
      <c r="Z32" s="33">
        <v>3558</v>
      </c>
      <c r="AA32" s="37">
        <v>5337</v>
      </c>
      <c r="AB32" s="42">
        <v>4000</v>
      </c>
      <c r="AC32" s="43">
        <f t="shared" si="3"/>
        <v>6000</v>
      </c>
      <c r="AD32" s="33">
        <f>3500*(1+2%)</f>
        <v>3570</v>
      </c>
      <c r="AE32" s="33">
        <f t="shared" ref="AE32" si="8">AD32+AD32*0.5</f>
        <v>5355</v>
      </c>
      <c r="AF32" s="30">
        <v>3558</v>
      </c>
      <c r="AG32" s="48">
        <f>AF32*1.5</f>
        <v>5337</v>
      </c>
      <c r="AH32" s="34" t="s">
        <v>775</v>
      </c>
      <c r="AI32" s="34" t="s">
        <v>775</v>
      </c>
      <c r="AJ32" s="79">
        <v>3500</v>
      </c>
      <c r="AK32" s="79">
        <v>5250</v>
      </c>
      <c r="AL32" s="92" t="s">
        <v>788</v>
      </c>
      <c r="AM32" s="93" t="s">
        <v>783</v>
      </c>
    </row>
    <row r="33" spans="1:39" ht="302.10000000000002" customHeight="1" x14ac:dyDescent="0.3">
      <c r="A33" s="23">
        <v>7</v>
      </c>
      <c r="B33" s="24" t="s">
        <v>8</v>
      </c>
      <c r="C33" s="23" t="s">
        <v>12</v>
      </c>
      <c r="D33" s="24" t="s">
        <v>560</v>
      </c>
      <c r="E33" s="25" t="s">
        <v>714</v>
      </c>
      <c r="F33" s="23" t="s">
        <v>13</v>
      </c>
      <c r="G33" s="68">
        <v>2000</v>
      </c>
      <c r="H33" s="68">
        <f t="shared" si="7"/>
        <v>3000</v>
      </c>
      <c r="K33" s="21"/>
      <c r="M33" s="68">
        <v>2000</v>
      </c>
      <c r="N33" s="68">
        <f t="shared" si="1"/>
        <v>3000</v>
      </c>
      <c r="P33" s="40" t="s">
        <v>775</v>
      </c>
      <c r="Q33" s="40" t="s">
        <v>775</v>
      </c>
      <c r="R33" s="34" t="s">
        <v>775</v>
      </c>
      <c r="S33" s="34" t="s">
        <v>775</v>
      </c>
      <c r="T33" s="40" t="s">
        <v>775</v>
      </c>
      <c r="U33" s="40" t="s">
        <v>775</v>
      </c>
      <c r="V33" s="34" t="s">
        <v>775</v>
      </c>
      <c r="W33" s="34" t="s">
        <v>775</v>
      </c>
      <c r="X33" s="55">
        <f>X32-1600+1</f>
        <v>1960</v>
      </c>
      <c r="Y33" s="55">
        <f>X33*1.5</f>
        <v>2940</v>
      </c>
      <c r="Z33" s="34" t="s">
        <v>775</v>
      </c>
      <c r="AA33" s="34" t="s">
        <v>775</v>
      </c>
      <c r="AB33" s="42">
        <v>1800</v>
      </c>
      <c r="AC33" s="43">
        <f t="shared" si="3"/>
        <v>2700</v>
      </c>
      <c r="AD33" s="45"/>
      <c r="AE33" s="45"/>
      <c r="AF33" s="40" t="s">
        <v>775</v>
      </c>
      <c r="AG33" s="77" t="s">
        <v>775</v>
      </c>
      <c r="AH33" s="44">
        <v>3650.12</v>
      </c>
      <c r="AI33" s="44">
        <f t="shared" si="6"/>
        <v>5475.18</v>
      </c>
      <c r="AJ33" s="77" t="s">
        <v>775</v>
      </c>
      <c r="AK33" s="48" t="s">
        <v>775</v>
      </c>
      <c r="AL33" s="92" t="s">
        <v>789</v>
      </c>
      <c r="AM33" s="95" t="s">
        <v>787</v>
      </c>
    </row>
    <row r="34" spans="1:39" ht="117.9" hidden="1" customHeight="1" x14ac:dyDescent="0.3">
      <c r="A34" s="26">
        <v>8</v>
      </c>
      <c r="B34" s="24" t="s">
        <v>8</v>
      </c>
      <c r="C34" s="23" t="s">
        <v>12</v>
      </c>
      <c r="D34" s="24" t="s">
        <v>733</v>
      </c>
      <c r="E34" s="25"/>
      <c r="F34" s="23" t="s">
        <v>13</v>
      </c>
      <c r="G34" s="71">
        <v>750</v>
      </c>
      <c r="H34" s="71">
        <f t="shared" si="7"/>
        <v>1125</v>
      </c>
      <c r="K34" s="21"/>
      <c r="M34" s="71">
        <v>750</v>
      </c>
      <c r="N34" s="71">
        <f t="shared" si="1"/>
        <v>1125</v>
      </c>
      <c r="O34" s="29"/>
      <c r="P34" s="40" t="s">
        <v>775</v>
      </c>
      <c r="Q34" s="40" t="s">
        <v>775</v>
      </c>
      <c r="R34" s="34" t="s">
        <v>775</v>
      </c>
      <c r="S34" s="34" t="s">
        <v>775</v>
      </c>
      <c r="T34" s="40" t="s">
        <v>775</v>
      </c>
      <c r="U34" s="40" t="s">
        <v>775</v>
      </c>
      <c r="V34" s="34" t="s">
        <v>775</v>
      </c>
      <c r="W34" s="34" t="s">
        <v>775</v>
      </c>
      <c r="X34" s="55">
        <v>712</v>
      </c>
      <c r="Y34" s="55">
        <v>1068</v>
      </c>
      <c r="Z34" s="34" t="s">
        <v>775</v>
      </c>
      <c r="AA34" s="34" t="s">
        <v>775</v>
      </c>
      <c r="AB34" s="42">
        <v>750</v>
      </c>
      <c r="AC34" s="43">
        <f t="shared" si="3"/>
        <v>1125</v>
      </c>
      <c r="AD34" s="45"/>
      <c r="AE34" s="45"/>
      <c r="AF34" s="40" t="s">
        <v>764</v>
      </c>
      <c r="AG34" s="77" t="s">
        <v>764</v>
      </c>
      <c r="AH34" s="34" t="s">
        <v>775</v>
      </c>
      <c r="AI34" s="34" t="s">
        <v>775</v>
      </c>
      <c r="AJ34" s="77" t="s">
        <v>775</v>
      </c>
      <c r="AK34" s="48" t="s">
        <v>775</v>
      </c>
      <c r="AL34" s="94" t="s">
        <v>910</v>
      </c>
      <c r="AM34" s="93" t="s">
        <v>783</v>
      </c>
    </row>
    <row r="35" spans="1:39" ht="159.6" hidden="1" x14ac:dyDescent="0.3">
      <c r="A35" s="23">
        <v>9</v>
      </c>
      <c r="B35" s="24" t="s">
        <v>8</v>
      </c>
      <c r="C35" s="23" t="s">
        <v>12</v>
      </c>
      <c r="D35" s="24" t="s">
        <v>734</v>
      </c>
      <c r="E35" s="25"/>
      <c r="F35" s="23" t="s">
        <v>13</v>
      </c>
      <c r="G35" s="71">
        <v>800</v>
      </c>
      <c r="H35" s="71">
        <f t="shared" si="7"/>
        <v>1200</v>
      </c>
      <c r="K35" s="21"/>
      <c r="M35" s="71">
        <v>800</v>
      </c>
      <c r="N35" s="71">
        <f t="shared" si="1"/>
        <v>1200</v>
      </c>
      <c r="O35" s="29"/>
      <c r="P35" s="30">
        <v>712</v>
      </c>
      <c r="Q35" s="30">
        <v>1068</v>
      </c>
      <c r="R35" s="33">
        <v>712</v>
      </c>
      <c r="S35" s="33">
        <f t="shared" si="2"/>
        <v>1068</v>
      </c>
      <c r="T35" s="30">
        <v>712</v>
      </c>
      <c r="U35" s="31">
        <v>1068</v>
      </c>
      <c r="V35" s="33">
        <v>712</v>
      </c>
      <c r="W35" s="33">
        <v>1068</v>
      </c>
      <c r="X35" s="55">
        <v>712</v>
      </c>
      <c r="Y35" s="55">
        <v>1068</v>
      </c>
      <c r="Z35" s="33">
        <v>712</v>
      </c>
      <c r="AA35" s="33">
        <v>1068</v>
      </c>
      <c r="AB35" s="42">
        <v>800</v>
      </c>
      <c r="AC35" s="43">
        <f t="shared" si="3"/>
        <v>1200</v>
      </c>
      <c r="AD35" s="33">
        <f>700*(1+2%)</f>
        <v>714</v>
      </c>
      <c r="AE35" s="33">
        <f t="shared" ref="AE35" si="9">AD35+AD35*0.5</f>
        <v>1071</v>
      </c>
      <c r="AF35" s="30">
        <v>712</v>
      </c>
      <c r="AG35" s="48">
        <f>AF35*1.5</f>
        <v>1068</v>
      </c>
      <c r="AH35" s="34" t="s">
        <v>775</v>
      </c>
      <c r="AI35" s="34" t="s">
        <v>775</v>
      </c>
      <c r="AJ35" s="77" t="s">
        <v>775</v>
      </c>
      <c r="AK35" s="48" t="s">
        <v>775</v>
      </c>
      <c r="AL35" s="94" t="s">
        <v>911</v>
      </c>
      <c r="AM35" s="93" t="s">
        <v>783</v>
      </c>
    </row>
    <row r="36" spans="1:39" ht="99.15" hidden="1" customHeight="1" x14ac:dyDescent="0.3">
      <c r="A36" s="26">
        <v>10</v>
      </c>
      <c r="B36" s="24" t="s">
        <v>8</v>
      </c>
      <c r="C36" s="23" t="s">
        <v>12</v>
      </c>
      <c r="D36" s="50" t="s">
        <v>717</v>
      </c>
      <c r="E36" s="53" t="s">
        <v>561</v>
      </c>
      <c r="F36" s="23" t="s">
        <v>13</v>
      </c>
      <c r="G36" s="68">
        <v>500</v>
      </c>
      <c r="H36" s="68">
        <f t="shared" si="7"/>
        <v>750</v>
      </c>
      <c r="K36" s="21"/>
      <c r="M36" s="68">
        <v>500</v>
      </c>
      <c r="N36" s="68">
        <f t="shared" si="1"/>
        <v>750</v>
      </c>
      <c r="O36" s="54">
        <v>500</v>
      </c>
      <c r="P36" s="40" t="s">
        <v>775</v>
      </c>
      <c r="Q36" s="40" t="s">
        <v>775</v>
      </c>
      <c r="R36" s="34" t="s">
        <v>775</v>
      </c>
      <c r="S36" s="34" t="s">
        <v>775</v>
      </c>
      <c r="T36" s="40" t="s">
        <v>775</v>
      </c>
      <c r="U36" s="40" t="s">
        <v>775</v>
      </c>
      <c r="V36" s="34" t="s">
        <v>775</v>
      </c>
      <c r="W36" s="34" t="s">
        <v>775</v>
      </c>
      <c r="X36" s="40" t="s">
        <v>775</v>
      </c>
      <c r="Y36" s="40" t="s">
        <v>775</v>
      </c>
      <c r="Z36" s="34" t="s">
        <v>775</v>
      </c>
      <c r="AA36" s="34" t="s">
        <v>775</v>
      </c>
      <c r="AB36" s="59">
        <v>1500</v>
      </c>
      <c r="AC36" s="60">
        <f t="shared" si="3"/>
        <v>2250</v>
      </c>
      <c r="AD36" s="45"/>
      <c r="AE36" s="45"/>
      <c r="AF36" s="40" t="s">
        <v>775</v>
      </c>
      <c r="AG36" s="77" t="s">
        <v>775</v>
      </c>
      <c r="AH36" s="34" t="s">
        <v>775</v>
      </c>
      <c r="AI36" s="34" t="s">
        <v>775</v>
      </c>
      <c r="AJ36" s="77" t="s">
        <v>775</v>
      </c>
      <c r="AK36" s="48" t="s">
        <v>775</v>
      </c>
      <c r="AL36" s="94" t="s">
        <v>912</v>
      </c>
      <c r="AM36" s="93" t="s">
        <v>783</v>
      </c>
    </row>
    <row r="37" spans="1:39" ht="99.15" hidden="1" customHeight="1" x14ac:dyDescent="0.3">
      <c r="A37" s="23">
        <v>11</v>
      </c>
      <c r="B37" s="24" t="s">
        <v>8</v>
      </c>
      <c r="C37" s="23" t="s">
        <v>12</v>
      </c>
      <c r="D37" s="24" t="s">
        <v>562</v>
      </c>
      <c r="E37" s="25" t="s">
        <v>563</v>
      </c>
      <c r="F37" s="23" t="s">
        <v>13</v>
      </c>
      <c r="G37" s="68">
        <v>450</v>
      </c>
      <c r="H37" s="68">
        <f t="shared" si="7"/>
        <v>675</v>
      </c>
      <c r="K37" s="21"/>
      <c r="M37" s="68">
        <v>450</v>
      </c>
      <c r="N37" s="68">
        <f t="shared" si="1"/>
        <v>675</v>
      </c>
      <c r="O37" s="29"/>
      <c r="P37" s="40" t="s">
        <v>775</v>
      </c>
      <c r="Q37" s="40" t="s">
        <v>775</v>
      </c>
      <c r="R37" s="34" t="s">
        <v>775</v>
      </c>
      <c r="S37" s="34" t="s">
        <v>775</v>
      </c>
      <c r="T37" s="40" t="s">
        <v>775</v>
      </c>
      <c r="U37" s="40" t="s">
        <v>775</v>
      </c>
      <c r="V37" s="34" t="s">
        <v>775</v>
      </c>
      <c r="W37" s="34" t="s">
        <v>775</v>
      </c>
      <c r="X37" s="40" t="s">
        <v>775</v>
      </c>
      <c r="Y37" s="40" t="s">
        <v>775</v>
      </c>
      <c r="Z37" s="34" t="s">
        <v>775</v>
      </c>
      <c r="AA37" s="34" t="s">
        <v>775</v>
      </c>
      <c r="AB37" s="42">
        <v>1000</v>
      </c>
      <c r="AC37" s="43">
        <f t="shared" si="3"/>
        <v>1500</v>
      </c>
      <c r="AD37" s="45"/>
      <c r="AE37" s="45"/>
      <c r="AF37" s="40" t="s">
        <v>775</v>
      </c>
      <c r="AG37" s="77" t="s">
        <v>775</v>
      </c>
      <c r="AH37" s="34" t="s">
        <v>775</v>
      </c>
      <c r="AI37" s="34" t="s">
        <v>775</v>
      </c>
      <c r="AJ37" s="77" t="s">
        <v>775</v>
      </c>
      <c r="AK37" s="48" t="s">
        <v>775</v>
      </c>
      <c r="AL37" s="94" t="s">
        <v>913</v>
      </c>
      <c r="AM37" s="93" t="s">
        <v>783</v>
      </c>
    </row>
    <row r="38" spans="1:39" ht="228" hidden="1" x14ac:dyDescent="0.3">
      <c r="A38" s="26">
        <v>12</v>
      </c>
      <c r="B38" s="24" t="s">
        <v>8</v>
      </c>
      <c r="C38" s="23" t="s">
        <v>12</v>
      </c>
      <c r="D38" s="50" t="s">
        <v>564</v>
      </c>
      <c r="E38" s="53" t="s">
        <v>565</v>
      </c>
      <c r="F38" s="23" t="s">
        <v>13</v>
      </c>
      <c r="G38" s="57">
        <v>1500</v>
      </c>
      <c r="H38" s="57">
        <f t="shared" si="7"/>
        <v>2250</v>
      </c>
      <c r="K38" s="21"/>
      <c r="M38" s="57">
        <v>1500</v>
      </c>
      <c r="N38" s="57">
        <f t="shared" si="1"/>
        <v>2250</v>
      </c>
      <c r="O38" s="54">
        <v>1500</v>
      </c>
      <c r="P38" s="40" t="s">
        <v>775</v>
      </c>
      <c r="Q38" s="40" t="s">
        <v>775</v>
      </c>
      <c r="R38" s="34" t="s">
        <v>775</v>
      </c>
      <c r="S38" s="34" t="s">
        <v>775</v>
      </c>
      <c r="T38" s="40" t="s">
        <v>775</v>
      </c>
      <c r="U38" s="40" t="s">
        <v>775</v>
      </c>
      <c r="V38" s="34" t="s">
        <v>775</v>
      </c>
      <c r="W38" s="34" t="s">
        <v>775</v>
      </c>
      <c r="X38" s="40" t="s">
        <v>775</v>
      </c>
      <c r="Y38" s="40" t="s">
        <v>775</v>
      </c>
      <c r="Z38" s="34" t="s">
        <v>775</v>
      </c>
      <c r="AA38" s="34" t="s">
        <v>775</v>
      </c>
      <c r="AB38" s="42">
        <v>1500</v>
      </c>
      <c r="AC38" s="43">
        <f t="shared" si="3"/>
        <v>2250</v>
      </c>
      <c r="AD38" s="45"/>
      <c r="AE38" s="45"/>
      <c r="AF38" s="40" t="s">
        <v>775</v>
      </c>
      <c r="AG38" s="77" t="s">
        <v>775</v>
      </c>
      <c r="AH38" s="34" t="s">
        <v>775</v>
      </c>
      <c r="AI38" s="34" t="s">
        <v>775</v>
      </c>
      <c r="AJ38" s="77" t="s">
        <v>775</v>
      </c>
      <c r="AK38" s="48" t="s">
        <v>775</v>
      </c>
      <c r="AL38" s="92" t="s">
        <v>790</v>
      </c>
      <c r="AM38" s="93" t="s">
        <v>783</v>
      </c>
    </row>
    <row r="39" spans="1:39" ht="228" hidden="1" x14ac:dyDescent="0.3">
      <c r="A39" s="23">
        <v>13</v>
      </c>
      <c r="B39" s="24" t="s">
        <v>8</v>
      </c>
      <c r="C39" s="23" t="s">
        <v>12</v>
      </c>
      <c r="D39" s="24" t="s">
        <v>566</v>
      </c>
      <c r="E39" s="25" t="s">
        <v>567</v>
      </c>
      <c r="F39" s="23" t="s">
        <v>13</v>
      </c>
      <c r="G39" s="71">
        <v>1100</v>
      </c>
      <c r="H39" s="71">
        <f t="shared" si="7"/>
        <v>1650</v>
      </c>
      <c r="K39" s="21"/>
      <c r="M39" s="71">
        <v>1100</v>
      </c>
      <c r="N39" s="71">
        <f t="shared" si="1"/>
        <v>1650</v>
      </c>
      <c r="O39" s="29"/>
      <c r="P39" s="40" t="s">
        <v>775</v>
      </c>
      <c r="Q39" s="40" t="s">
        <v>775</v>
      </c>
      <c r="R39" s="34" t="s">
        <v>775</v>
      </c>
      <c r="S39" s="34" t="s">
        <v>775</v>
      </c>
      <c r="T39" s="40" t="s">
        <v>775</v>
      </c>
      <c r="U39" s="40" t="s">
        <v>775</v>
      </c>
      <c r="V39" s="34" t="s">
        <v>775</v>
      </c>
      <c r="W39" s="34" t="s">
        <v>775</v>
      </c>
      <c r="X39" s="40" t="s">
        <v>775</v>
      </c>
      <c r="Y39" s="40" t="s">
        <v>775</v>
      </c>
      <c r="Z39" s="34" t="s">
        <v>775</v>
      </c>
      <c r="AA39" s="34" t="s">
        <v>775</v>
      </c>
      <c r="AB39" s="42">
        <v>1100</v>
      </c>
      <c r="AC39" s="43">
        <f t="shared" si="3"/>
        <v>1650</v>
      </c>
      <c r="AD39" s="45"/>
      <c r="AE39" s="45"/>
      <c r="AF39" s="40" t="s">
        <v>775</v>
      </c>
      <c r="AG39" s="77" t="s">
        <v>775</v>
      </c>
      <c r="AH39" s="34" t="s">
        <v>775</v>
      </c>
      <c r="AI39" s="34" t="s">
        <v>775</v>
      </c>
      <c r="AJ39" s="77" t="s">
        <v>775</v>
      </c>
      <c r="AK39" s="48" t="s">
        <v>775</v>
      </c>
      <c r="AL39" s="94" t="s">
        <v>914</v>
      </c>
      <c r="AM39" s="93" t="s">
        <v>783</v>
      </c>
    </row>
    <row r="40" spans="1:39" ht="273.60000000000002" hidden="1" x14ac:dyDescent="0.3">
      <c r="A40" s="26">
        <v>14</v>
      </c>
      <c r="B40" s="24" t="s">
        <v>8</v>
      </c>
      <c r="C40" s="23" t="s">
        <v>12</v>
      </c>
      <c r="D40" s="50" t="s">
        <v>735</v>
      </c>
      <c r="E40" s="53" t="s">
        <v>568</v>
      </c>
      <c r="F40" s="23" t="s">
        <v>13</v>
      </c>
      <c r="G40" s="57">
        <v>7600</v>
      </c>
      <c r="H40" s="57">
        <f>G40*1.5</f>
        <v>11400</v>
      </c>
      <c r="K40" s="21"/>
      <c r="M40" s="57">
        <v>7600</v>
      </c>
      <c r="N40" s="57">
        <f>M40*1.5</f>
        <v>11400</v>
      </c>
      <c r="O40" s="51">
        <v>7600</v>
      </c>
      <c r="P40" s="40" t="s">
        <v>775</v>
      </c>
      <c r="Q40" s="40" t="s">
        <v>775</v>
      </c>
      <c r="R40" s="34" t="s">
        <v>775</v>
      </c>
      <c r="S40" s="34" t="s">
        <v>775</v>
      </c>
      <c r="T40" s="40" t="s">
        <v>775</v>
      </c>
      <c r="U40" s="40" t="s">
        <v>775</v>
      </c>
      <c r="V40" s="34" t="s">
        <v>775</v>
      </c>
      <c r="W40" s="34" t="s">
        <v>775</v>
      </c>
      <c r="X40" s="40" t="s">
        <v>775</v>
      </c>
      <c r="Y40" s="40" t="s">
        <v>775</v>
      </c>
      <c r="Z40" s="34" t="s">
        <v>775</v>
      </c>
      <c r="AA40" s="34" t="s">
        <v>775</v>
      </c>
      <c r="AB40" s="42">
        <v>7600</v>
      </c>
      <c r="AC40" s="43">
        <f t="shared" si="3"/>
        <v>11400</v>
      </c>
      <c r="AD40" s="45"/>
      <c r="AE40" s="45"/>
      <c r="AF40" s="40" t="s">
        <v>775</v>
      </c>
      <c r="AG40" s="77" t="s">
        <v>775</v>
      </c>
      <c r="AH40" s="34" t="s">
        <v>775</v>
      </c>
      <c r="AI40" s="34" t="s">
        <v>775</v>
      </c>
      <c r="AJ40" s="77" t="s">
        <v>775</v>
      </c>
      <c r="AK40" s="48" t="s">
        <v>775</v>
      </c>
      <c r="AL40" s="92" t="s">
        <v>791</v>
      </c>
      <c r="AM40" s="93" t="s">
        <v>783</v>
      </c>
    </row>
    <row r="41" spans="1:39" ht="250.8" hidden="1" x14ac:dyDescent="0.3">
      <c r="A41" s="23">
        <v>15</v>
      </c>
      <c r="B41" s="24" t="s">
        <v>8</v>
      </c>
      <c r="C41" s="23" t="s">
        <v>12</v>
      </c>
      <c r="D41" s="24" t="s">
        <v>736</v>
      </c>
      <c r="E41" s="25" t="s">
        <v>569</v>
      </c>
      <c r="F41" s="23" t="s">
        <v>13</v>
      </c>
      <c r="G41" s="71">
        <v>4600</v>
      </c>
      <c r="H41" s="71">
        <f t="shared" si="7"/>
        <v>6900</v>
      </c>
      <c r="K41" s="21"/>
      <c r="M41" s="71">
        <v>4600</v>
      </c>
      <c r="N41" s="71">
        <f t="shared" si="1"/>
        <v>6900</v>
      </c>
      <c r="P41" s="40" t="s">
        <v>775</v>
      </c>
      <c r="Q41" s="40" t="s">
        <v>775</v>
      </c>
      <c r="R41" s="34" t="s">
        <v>775</v>
      </c>
      <c r="S41" s="34" t="s">
        <v>775</v>
      </c>
      <c r="T41" s="40" t="s">
        <v>775</v>
      </c>
      <c r="U41" s="40" t="s">
        <v>775</v>
      </c>
      <c r="V41" s="34" t="s">
        <v>775</v>
      </c>
      <c r="W41" s="34" t="s">
        <v>775</v>
      </c>
      <c r="X41" s="40" t="s">
        <v>775</v>
      </c>
      <c r="Y41" s="40" t="s">
        <v>775</v>
      </c>
      <c r="Z41" s="34" t="s">
        <v>775</v>
      </c>
      <c r="AA41" s="34" t="s">
        <v>775</v>
      </c>
      <c r="AB41" s="42">
        <v>4600</v>
      </c>
      <c r="AC41" s="43">
        <f t="shared" si="3"/>
        <v>6900</v>
      </c>
      <c r="AD41" s="45"/>
      <c r="AE41" s="45"/>
      <c r="AF41" s="40" t="s">
        <v>775</v>
      </c>
      <c r="AG41" s="77" t="s">
        <v>775</v>
      </c>
      <c r="AH41" s="34" t="s">
        <v>775</v>
      </c>
      <c r="AI41" s="34" t="s">
        <v>775</v>
      </c>
      <c r="AJ41" s="77" t="s">
        <v>775</v>
      </c>
      <c r="AK41" s="48" t="s">
        <v>775</v>
      </c>
      <c r="AL41" s="94" t="s">
        <v>915</v>
      </c>
      <c r="AM41" s="93" t="s">
        <v>783</v>
      </c>
    </row>
    <row r="42" spans="1:39" ht="99.15" hidden="1" customHeight="1" x14ac:dyDescent="0.3">
      <c r="A42" s="26">
        <v>16</v>
      </c>
      <c r="B42" s="24" t="s">
        <v>8</v>
      </c>
      <c r="C42" s="23" t="s">
        <v>15</v>
      </c>
      <c r="D42" s="24" t="s">
        <v>16</v>
      </c>
      <c r="E42" s="25"/>
      <c r="F42" s="23" t="s">
        <v>13</v>
      </c>
      <c r="G42" s="71">
        <v>2500</v>
      </c>
      <c r="H42" s="71">
        <f t="shared" si="7"/>
        <v>3750</v>
      </c>
      <c r="K42" s="21"/>
      <c r="M42" s="71">
        <v>2500</v>
      </c>
      <c r="N42" s="71">
        <f t="shared" si="1"/>
        <v>3750</v>
      </c>
      <c r="O42" s="29"/>
      <c r="P42" s="30">
        <v>2542</v>
      </c>
      <c r="Q42" s="30">
        <v>3813</v>
      </c>
      <c r="R42" s="33">
        <v>2542</v>
      </c>
      <c r="S42" s="33">
        <f t="shared" si="2"/>
        <v>3813</v>
      </c>
      <c r="T42" s="30">
        <v>2542</v>
      </c>
      <c r="U42" s="31">
        <v>3813</v>
      </c>
      <c r="V42" s="33">
        <v>2542</v>
      </c>
      <c r="W42" s="36">
        <v>3813</v>
      </c>
      <c r="X42" s="55">
        <v>2542</v>
      </c>
      <c r="Y42" s="55">
        <v>3813</v>
      </c>
      <c r="Z42" s="33">
        <v>2542</v>
      </c>
      <c r="AA42" s="37">
        <v>3813</v>
      </c>
      <c r="AB42" s="42">
        <v>2500</v>
      </c>
      <c r="AC42" s="43">
        <f t="shared" si="3"/>
        <v>3750</v>
      </c>
      <c r="AD42" s="33">
        <f>2500*(1+2%)</f>
        <v>2550</v>
      </c>
      <c r="AE42" s="33">
        <f t="shared" ref="AE42:AE93" si="10">AD42+AD42*0.5</f>
        <v>3825</v>
      </c>
      <c r="AF42" s="30">
        <v>2542</v>
      </c>
      <c r="AG42" s="48">
        <f>AF42*1.5</f>
        <v>3813</v>
      </c>
      <c r="AH42" s="44">
        <v>973.04</v>
      </c>
      <c r="AI42" s="44">
        <f t="shared" si="6"/>
        <v>1459.56</v>
      </c>
      <c r="AJ42" s="79">
        <v>2500</v>
      </c>
      <c r="AK42" s="79">
        <v>3750</v>
      </c>
      <c r="AL42" s="94" t="s">
        <v>916</v>
      </c>
      <c r="AM42" s="93" t="s">
        <v>783</v>
      </c>
    </row>
    <row r="43" spans="1:39" ht="99.15" customHeight="1" x14ac:dyDescent="0.3">
      <c r="A43" s="23">
        <v>17</v>
      </c>
      <c r="B43" s="24" t="s">
        <v>8</v>
      </c>
      <c r="C43" s="23" t="s">
        <v>15</v>
      </c>
      <c r="D43" s="24" t="s">
        <v>17</v>
      </c>
      <c r="E43" s="25"/>
      <c r="F43" s="23" t="s">
        <v>13</v>
      </c>
      <c r="G43" s="71">
        <v>1500</v>
      </c>
      <c r="H43" s="71">
        <f t="shared" si="7"/>
        <v>2250</v>
      </c>
      <c r="K43" s="21"/>
      <c r="M43" s="71">
        <v>1500</v>
      </c>
      <c r="N43" s="71">
        <f t="shared" si="1"/>
        <v>2250</v>
      </c>
      <c r="O43" s="29"/>
      <c r="P43" s="30">
        <v>1525</v>
      </c>
      <c r="Q43" s="30">
        <v>2287.5</v>
      </c>
      <c r="R43" s="33">
        <v>1525</v>
      </c>
      <c r="S43" s="33">
        <f t="shared" si="2"/>
        <v>2287.5</v>
      </c>
      <c r="T43" s="30">
        <v>1525</v>
      </c>
      <c r="U43" s="31">
        <v>2287.5</v>
      </c>
      <c r="V43" s="33">
        <v>1525</v>
      </c>
      <c r="W43" s="36">
        <v>2287.5</v>
      </c>
      <c r="X43" s="55">
        <v>1525</v>
      </c>
      <c r="Y43" s="55">
        <v>2288</v>
      </c>
      <c r="Z43" s="33">
        <v>1525</v>
      </c>
      <c r="AA43" s="37">
        <v>2287.5</v>
      </c>
      <c r="AB43" s="42">
        <v>2000</v>
      </c>
      <c r="AC43" s="43">
        <f t="shared" si="3"/>
        <v>3000</v>
      </c>
      <c r="AD43" s="33">
        <f>1500*(1+2%)</f>
        <v>1530</v>
      </c>
      <c r="AE43" s="33">
        <f t="shared" si="10"/>
        <v>2295</v>
      </c>
      <c r="AF43" s="30">
        <v>1525</v>
      </c>
      <c r="AG43" s="48">
        <f t="shared" ref="AG43:AG106" si="11">AF43*1.5</f>
        <v>2287.5</v>
      </c>
      <c r="AH43" s="44">
        <v>192.5</v>
      </c>
      <c r="AI43" s="44">
        <f t="shared" si="6"/>
        <v>288.75</v>
      </c>
      <c r="AJ43" s="79">
        <v>1500</v>
      </c>
      <c r="AK43" s="79">
        <v>2250</v>
      </c>
      <c r="AL43" s="92" t="s">
        <v>792</v>
      </c>
      <c r="AM43" s="95" t="s">
        <v>787</v>
      </c>
    </row>
    <row r="44" spans="1:39" ht="99.15" customHeight="1" x14ac:dyDescent="0.3">
      <c r="A44" s="26">
        <v>18</v>
      </c>
      <c r="B44" s="24" t="s">
        <v>8</v>
      </c>
      <c r="C44" s="23" t="s">
        <v>15</v>
      </c>
      <c r="D44" s="24" t="s">
        <v>18</v>
      </c>
      <c r="E44" s="25"/>
      <c r="F44" s="23" t="s">
        <v>13</v>
      </c>
      <c r="G44" s="57">
        <v>1000</v>
      </c>
      <c r="H44" s="71">
        <f t="shared" si="7"/>
        <v>1500</v>
      </c>
      <c r="K44" s="21"/>
      <c r="M44" s="71">
        <v>600</v>
      </c>
      <c r="N44" s="71">
        <f t="shared" si="1"/>
        <v>900</v>
      </c>
      <c r="O44" s="29"/>
      <c r="P44" s="30">
        <v>610</v>
      </c>
      <c r="Q44" s="30">
        <v>915</v>
      </c>
      <c r="R44" s="33">
        <v>610</v>
      </c>
      <c r="S44" s="33">
        <f t="shared" si="2"/>
        <v>915</v>
      </c>
      <c r="T44" s="30">
        <v>610</v>
      </c>
      <c r="U44" s="31">
        <v>915</v>
      </c>
      <c r="V44" s="33">
        <v>610</v>
      </c>
      <c r="W44" s="36">
        <v>915</v>
      </c>
      <c r="X44" s="55">
        <v>610</v>
      </c>
      <c r="Y44" s="55">
        <v>915</v>
      </c>
      <c r="Z44" s="33">
        <v>610</v>
      </c>
      <c r="AA44" s="37">
        <v>915</v>
      </c>
      <c r="AB44" s="42">
        <v>1400</v>
      </c>
      <c r="AC44" s="43">
        <f t="shared" si="3"/>
        <v>2100</v>
      </c>
      <c r="AD44" s="33">
        <f>600*(1+2%)</f>
        <v>612</v>
      </c>
      <c r="AE44" s="33">
        <f t="shared" si="10"/>
        <v>918</v>
      </c>
      <c r="AF44" s="30">
        <v>610</v>
      </c>
      <c r="AG44" s="48">
        <f t="shared" si="11"/>
        <v>915</v>
      </c>
      <c r="AH44" s="34" t="s">
        <v>775</v>
      </c>
      <c r="AI44" s="34" t="s">
        <v>775</v>
      </c>
      <c r="AJ44" s="79">
        <v>600</v>
      </c>
      <c r="AK44" s="79">
        <v>900</v>
      </c>
      <c r="AL44" s="92" t="s">
        <v>793</v>
      </c>
      <c r="AM44" s="95" t="s">
        <v>787</v>
      </c>
    </row>
    <row r="45" spans="1:39" ht="99.15" hidden="1" customHeight="1" x14ac:dyDescent="0.3">
      <c r="A45" s="23">
        <v>19</v>
      </c>
      <c r="B45" s="24" t="s">
        <v>8</v>
      </c>
      <c r="C45" s="23" t="s">
        <v>19</v>
      </c>
      <c r="D45" s="24" t="s">
        <v>20</v>
      </c>
      <c r="E45" s="25"/>
      <c r="F45" s="23" t="s">
        <v>13</v>
      </c>
      <c r="G45" s="71">
        <v>900</v>
      </c>
      <c r="H45" s="71">
        <f t="shared" si="7"/>
        <v>1350</v>
      </c>
      <c r="K45" s="21"/>
      <c r="M45" s="71">
        <v>900</v>
      </c>
      <c r="N45" s="71">
        <f t="shared" si="1"/>
        <v>1350</v>
      </c>
      <c r="O45" s="29"/>
      <c r="P45" s="30">
        <v>813</v>
      </c>
      <c r="Q45" s="30">
        <v>1219.5</v>
      </c>
      <c r="R45" s="33">
        <v>813</v>
      </c>
      <c r="S45" s="33">
        <f t="shared" si="2"/>
        <v>1219.5</v>
      </c>
      <c r="T45" s="30">
        <v>813</v>
      </c>
      <c r="U45" s="31">
        <v>1219.5</v>
      </c>
      <c r="V45" s="33">
        <v>813</v>
      </c>
      <c r="W45" s="36">
        <v>1219.5</v>
      </c>
      <c r="X45" s="55">
        <v>814</v>
      </c>
      <c r="Y45" s="55">
        <v>1220</v>
      </c>
      <c r="Z45" s="33">
        <v>813</v>
      </c>
      <c r="AA45" s="37">
        <v>1219.5</v>
      </c>
      <c r="AB45" s="42">
        <v>900</v>
      </c>
      <c r="AC45" s="43">
        <f t="shared" si="3"/>
        <v>1350</v>
      </c>
      <c r="AD45" s="33">
        <f>800*(1+2%)</f>
        <v>816</v>
      </c>
      <c r="AE45" s="33">
        <f t="shared" si="10"/>
        <v>1224</v>
      </c>
      <c r="AF45" s="30">
        <v>813</v>
      </c>
      <c r="AG45" s="48">
        <f t="shared" si="11"/>
        <v>1219.5</v>
      </c>
      <c r="AH45" s="44">
        <v>767.72</v>
      </c>
      <c r="AI45" s="44">
        <f t="shared" si="6"/>
        <v>1151.58</v>
      </c>
      <c r="AJ45" s="79">
        <v>800</v>
      </c>
      <c r="AK45" s="79">
        <v>1200</v>
      </c>
      <c r="AL45" s="94" t="s">
        <v>917</v>
      </c>
      <c r="AM45" s="93" t="s">
        <v>783</v>
      </c>
    </row>
    <row r="46" spans="1:39" ht="99.15" hidden="1" customHeight="1" x14ac:dyDescent="0.3">
      <c r="A46" s="26">
        <v>20</v>
      </c>
      <c r="B46" s="24" t="s">
        <v>8</v>
      </c>
      <c r="C46" s="23" t="s">
        <v>19</v>
      </c>
      <c r="D46" s="24" t="s">
        <v>21</v>
      </c>
      <c r="E46" s="25"/>
      <c r="F46" s="23" t="s">
        <v>13</v>
      </c>
      <c r="G46" s="71">
        <v>1000</v>
      </c>
      <c r="H46" s="71">
        <f t="shared" si="7"/>
        <v>1500</v>
      </c>
      <c r="K46" s="21"/>
      <c r="M46" s="71">
        <v>1000</v>
      </c>
      <c r="N46" s="71">
        <f t="shared" si="1"/>
        <v>1500</v>
      </c>
      <c r="O46" s="29"/>
      <c r="P46" s="30">
        <v>1017</v>
      </c>
      <c r="Q46" s="30">
        <v>1525.5</v>
      </c>
      <c r="R46" s="33">
        <v>1017</v>
      </c>
      <c r="S46" s="33">
        <f t="shared" si="2"/>
        <v>1525.5</v>
      </c>
      <c r="T46" s="30">
        <v>1017</v>
      </c>
      <c r="U46" s="31">
        <v>1525.5</v>
      </c>
      <c r="V46" s="33">
        <v>1017</v>
      </c>
      <c r="W46" s="36">
        <v>1525.5</v>
      </c>
      <c r="X46" s="55">
        <v>1017</v>
      </c>
      <c r="Y46" s="55">
        <v>1525</v>
      </c>
      <c r="Z46" s="33">
        <v>1017</v>
      </c>
      <c r="AA46" s="37">
        <v>1525.5</v>
      </c>
      <c r="AB46" s="42">
        <v>1000</v>
      </c>
      <c r="AC46" s="43">
        <f t="shared" si="3"/>
        <v>1500</v>
      </c>
      <c r="AD46" s="33">
        <f>1000*(1+2%)</f>
        <v>1020</v>
      </c>
      <c r="AE46" s="33">
        <f t="shared" si="10"/>
        <v>1530</v>
      </c>
      <c r="AF46" s="30">
        <v>1017</v>
      </c>
      <c r="AG46" s="48">
        <f t="shared" si="11"/>
        <v>1525.5</v>
      </c>
      <c r="AH46" s="44">
        <v>767.72</v>
      </c>
      <c r="AI46" s="44">
        <f t="shared" si="6"/>
        <v>1151.58</v>
      </c>
      <c r="AJ46" s="79">
        <v>1000</v>
      </c>
      <c r="AK46" s="79">
        <v>1500</v>
      </c>
      <c r="AL46" s="94" t="s">
        <v>918</v>
      </c>
      <c r="AM46" s="93" t="s">
        <v>783</v>
      </c>
    </row>
    <row r="47" spans="1:39" ht="99.15" hidden="1" customHeight="1" x14ac:dyDescent="0.3">
      <c r="A47" s="23">
        <v>21</v>
      </c>
      <c r="B47" s="24" t="s">
        <v>8</v>
      </c>
      <c r="C47" s="23" t="s">
        <v>19</v>
      </c>
      <c r="D47" s="24" t="s">
        <v>22</v>
      </c>
      <c r="E47" s="25"/>
      <c r="F47" s="23" t="s">
        <v>13</v>
      </c>
      <c r="G47" s="71">
        <v>600</v>
      </c>
      <c r="H47" s="71">
        <f t="shared" si="7"/>
        <v>900</v>
      </c>
      <c r="K47" s="21"/>
      <c r="M47" s="71">
        <v>600</v>
      </c>
      <c r="N47" s="71">
        <f t="shared" si="1"/>
        <v>900</v>
      </c>
      <c r="O47" s="29"/>
      <c r="P47" s="30">
        <v>610</v>
      </c>
      <c r="Q47" s="30">
        <v>915</v>
      </c>
      <c r="R47" s="33">
        <v>610</v>
      </c>
      <c r="S47" s="33">
        <f t="shared" si="2"/>
        <v>915</v>
      </c>
      <c r="T47" s="30">
        <v>610</v>
      </c>
      <c r="U47" s="31">
        <v>915</v>
      </c>
      <c r="V47" s="33">
        <v>610</v>
      </c>
      <c r="W47" s="36">
        <v>915</v>
      </c>
      <c r="X47" s="55">
        <v>610</v>
      </c>
      <c r="Y47" s="55">
        <v>915</v>
      </c>
      <c r="Z47" s="33">
        <v>610</v>
      </c>
      <c r="AA47" s="37">
        <v>915</v>
      </c>
      <c r="AB47" s="42">
        <v>1200</v>
      </c>
      <c r="AC47" s="43">
        <f t="shared" si="3"/>
        <v>1800</v>
      </c>
      <c r="AD47" s="33">
        <f>600*(1+2%)</f>
        <v>612</v>
      </c>
      <c r="AE47" s="33">
        <f t="shared" si="10"/>
        <v>918</v>
      </c>
      <c r="AF47" s="30">
        <v>610</v>
      </c>
      <c r="AG47" s="48">
        <f t="shared" si="11"/>
        <v>915</v>
      </c>
      <c r="AH47" s="44">
        <v>153.54</v>
      </c>
      <c r="AI47" s="44">
        <f t="shared" si="6"/>
        <v>230.31</v>
      </c>
      <c r="AJ47" s="79">
        <v>600</v>
      </c>
      <c r="AK47" s="79">
        <v>900</v>
      </c>
      <c r="AL47" s="94" t="s">
        <v>919</v>
      </c>
      <c r="AM47" s="93" t="s">
        <v>783</v>
      </c>
    </row>
    <row r="48" spans="1:39" ht="99.15" hidden="1" customHeight="1" x14ac:dyDescent="0.3">
      <c r="A48" s="26">
        <v>22</v>
      </c>
      <c r="B48" s="24" t="s">
        <v>8</v>
      </c>
      <c r="C48" s="23" t="s">
        <v>19</v>
      </c>
      <c r="D48" s="24" t="s">
        <v>737</v>
      </c>
      <c r="E48" s="25" t="s">
        <v>23</v>
      </c>
      <c r="F48" s="23" t="s">
        <v>13</v>
      </c>
      <c r="G48" s="71">
        <v>5100</v>
      </c>
      <c r="H48" s="71">
        <f t="shared" si="7"/>
        <v>7650</v>
      </c>
      <c r="K48" s="21"/>
      <c r="M48" s="71">
        <v>5100</v>
      </c>
      <c r="N48" s="71">
        <f t="shared" si="1"/>
        <v>7650</v>
      </c>
      <c r="O48" s="29"/>
      <c r="P48" s="30">
        <v>5080</v>
      </c>
      <c r="Q48" s="30">
        <v>7620</v>
      </c>
      <c r="R48" s="33">
        <v>5080</v>
      </c>
      <c r="S48" s="33">
        <f t="shared" si="2"/>
        <v>7620</v>
      </c>
      <c r="T48" s="30">
        <v>5080</v>
      </c>
      <c r="U48" s="31">
        <v>7620</v>
      </c>
      <c r="V48" s="33">
        <v>5080</v>
      </c>
      <c r="W48" s="36">
        <v>7620</v>
      </c>
      <c r="X48" s="55">
        <v>5084</v>
      </c>
      <c r="Y48" s="55">
        <v>7625</v>
      </c>
      <c r="Z48" s="33">
        <v>5080</v>
      </c>
      <c r="AA48" s="37">
        <v>7620</v>
      </c>
      <c r="AB48" s="42">
        <v>3800</v>
      </c>
      <c r="AC48" s="43">
        <f t="shared" si="3"/>
        <v>5700</v>
      </c>
      <c r="AD48" s="33">
        <f>5000*(1+2%)</f>
        <v>5100</v>
      </c>
      <c r="AE48" s="33">
        <f t="shared" si="10"/>
        <v>7650</v>
      </c>
      <c r="AF48" s="30">
        <v>5080</v>
      </c>
      <c r="AG48" s="48">
        <f t="shared" si="11"/>
        <v>7620</v>
      </c>
      <c r="AH48" s="44">
        <v>3202.06</v>
      </c>
      <c r="AI48" s="44">
        <f t="shared" si="6"/>
        <v>4803.09</v>
      </c>
      <c r="AJ48" s="79">
        <v>5000</v>
      </c>
      <c r="AK48" s="79">
        <v>7500</v>
      </c>
      <c r="AL48" s="92" t="s">
        <v>794</v>
      </c>
      <c r="AM48" s="93" t="s">
        <v>783</v>
      </c>
    </row>
    <row r="49" spans="1:39" ht="99.15" hidden="1" customHeight="1" x14ac:dyDescent="0.3">
      <c r="A49" s="23">
        <v>23</v>
      </c>
      <c r="B49" s="24" t="s">
        <v>8</v>
      </c>
      <c r="C49" s="23" t="s">
        <v>19</v>
      </c>
      <c r="D49" s="24" t="s">
        <v>738</v>
      </c>
      <c r="E49" s="25" t="s">
        <v>23</v>
      </c>
      <c r="F49" s="23" t="s">
        <v>13</v>
      </c>
      <c r="G49" s="71">
        <v>6100</v>
      </c>
      <c r="H49" s="71">
        <f t="shared" si="7"/>
        <v>9150</v>
      </c>
      <c r="K49" s="21"/>
      <c r="M49" s="71">
        <v>6100</v>
      </c>
      <c r="N49" s="71">
        <f t="shared" si="1"/>
        <v>9150</v>
      </c>
      <c r="O49" s="29"/>
      <c r="P49" s="30">
        <v>6100</v>
      </c>
      <c r="Q49" s="30">
        <v>9150</v>
      </c>
      <c r="R49" s="33">
        <v>6100</v>
      </c>
      <c r="S49" s="33">
        <f t="shared" si="2"/>
        <v>9150</v>
      </c>
      <c r="T49" s="30">
        <v>6100</v>
      </c>
      <c r="U49" s="31">
        <v>9150</v>
      </c>
      <c r="V49" s="33">
        <v>6100</v>
      </c>
      <c r="W49" s="36">
        <v>9150</v>
      </c>
      <c r="X49" s="55">
        <v>6100</v>
      </c>
      <c r="Y49" s="55">
        <v>9150</v>
      </c>
      <c r="Z49" s="33">
        <v>6100</v>
      </c>
      <c r="AA49" s="37">
        <v>9150</v>
      </c>
      <c r="AB49" s="42">
        <v>4500</v>
      </c>
      <c r="AC49" s="43">
        <f t="shared" si="3"/>
        <v>6750</v>
      </c>
      <c r="AD49" s="33">
        <f>6000*(1+2%)</f>
        <v>6120</v>
      </c>
      <c r="AE49" s="33">
        <f t="shared" si="10"/>
        <v>9180</v>
      </c>
      <c r="AF49" s="30">
        <v>6100</v>
      </c>
      <c r="AG49" s="48">
        <f t="shared" si="11"/>
        <v>9150</v>
      </c>
      <c r="AH49" s="44">
        <v>5040.32</v>
      </c>
      <c r="AI49" s="44">
        <f t="shared" si="6"/>
        <v>7560.48</v>
      </c>
      <c r="AJ49" s="79">
        <v>6000</v>
      </c>
      <c r="AK49" s="79">
        <v>9000</v>
      </c>
      <c r="AL49" s="92" t="s">
        <v>795</v>
      </c>
      <c r="AM49" s="93" t="s">
        <v>783</v>
      </c>
    </row>
    <row r="50" spans="1:39" ht="99.15" hidden="1" customHeight="1" x14ac:dyDescent="0.3">
      <c r="A50" s="26">
        <v>24</v>
      </c>
      <c r="B50" s="24" t="s">
        <v>8</v>
      </c>
      <c r="C50" s="23" t="s">
        <v>19</v>
      </c>
      <c r="D50" s="24" t="s">
        <v>24</v>
      </c>
      <c r="E50" s="25" t="s">
        <v>23</v>
      </c>
      <c r="F50" s="23" t="s">
        <v>13</v>
      </c>
      <c r="G50" s="71">
        <v>6600</v>
      </c>
      <c r="H50" s="71">
        <f t="shared" si="7"/>
        <v>9900</v>
      </c>
      <c r="K50" s="21"/>
      <c r="M50" s="71">
        <v>6600</v>
      </c>
      <c r="N50" s="71">
        <f t="shared" si="1"/>
        <v>9900</v>
      </c>
      <c r="O50" s="29"/>
      <c r="P50" s="30">
        <v>6610</v>
      </c>
      <c r="Q50" s="30">
        <v>9915</v>
      </c>
      <c r="R50" s="33">
        <v>6610</v>
      </c>
      <c r="S50" s="33">
        <f t="shared" si="2"/>
        <v>9915</v>
      </c>
      <c r="T50" s="30">
        <v>6610</v>
      </c>
      <c r="U50" s="31">
        <v>9915</v>
      </c>
      <c r="V50" s="33">
        <v>6610</v>
      </c>
      <c r="W50" s="36">
        <v>9915</v>
      </c>
      <c r="X50" s="55">
        <v>6609</v>
      </c>
      <c r="Y50" s="55">
        <v>9913</v>
      </c>
      <c r="Z50" s="33">
        <v>6610</v>
      </c>
      <c r="AA50" s="37">
        <v>9915</v>
      </c>
      <c r="AB50" s="42">
        <v>3500</v>
      </c>
      <c r="AC50" s="43">
        <f t="shared" si="3"/>
        <v>5250</v>
      </c>
      <c r="AD50" s="33">
        <f>6500*(1+2%)</f>
        <v>6630</v>
      </c>
      <c r="AE50" s="33">
        <f t="shared" si="10"/>
        <v>9945</v>
      </c>
      <c r="AF50" s="30">
        <v>6610</v>
      </c>
      <c r="AG50" s="48">
        <f t="shared" si="11"/>
        <v>9915</v>
      </c>
      <c r="AH50" s="44">
        <v>4096.49</v>
      </c>
      <c r="AI50" s="44">
        <f t="shared" si="6"/>
        <v>6144.7349999999997</v>
      </c>
      <c r="AJ50" s="79">
        <v>6500</v>
      </c>
      <c r="AK50" s="79">
        <v>9750</v>
      </c>
      <c r="AL50" s="92" t="s">
        <v>796</v>
      </c>
      <c r="AM50" s="93" t="s">
        <v>783</v>
      </c>
    </row>
    <row r="51" spans="1:39" ht="99.15" customHeight="1" x14ac:dyDescent="0.3">
      <c r="A51" s="23">
        <v>25</v>
      </c>
      <c r="B51" s="24" t="s">
        <v>8</v>
      </c>
      <c r="C51" s="23" t="s">
        <v>19</v>
      </c>
      <c r="D51" s="24" t="s">
        <v>739</v>
      </c>
      <c r="E51" s="25" t="s">
        <v>23</v>
      </c>
      <c r="F51" s="23" t="s">
        <v>13</v>
      </c>
      <c r="G51" s="71">
        <v>4600</v>
      </c>
      <c r="H51" s="71">
        <f t="shared" si="7"/>
        <v>6900</v>
      </c>
      <c r="K51" s="21"/>
      <c r="M51" s="71">
        <v>4600</v>
      </c>
      <c r="N51" s="71">
        <f t="shared" si="1"/>
        <v>6900</v>
      </c>
      <c r="O51" s="29"/>
      <c r="P51" s="30">
        <v>4575</v>
      </c>
      <c r="Q51" s="30">
        <v>6862.5</v>
      </c>
      <c r="R51" s="33">
        <v>4575</v>
      </c>
      <c r="S51" s="33">
        <f t="shared" si="2"/>
        <v>6862.5</v>
      </c>
      <c r="T51" s="30">
        <v>4575</v>
      </c>
      <c r="U51" s="31">
        <v>6862.5</v>
      </c>
      <c r="V51" s="33">
        <v>4575</v>
      </c>
      <c r="W51" s="36">
        <v>6862.5</v>
      </c>
      <c r="X51" s="55">
        <v>4575</v>
      </c>
      <c r="Y51" s="55">
        <v>6863</v>
      </c>
      <c r="Z51" s="33">
        <v>4575</v>
      </c>
      <c r="AA51" s="37">
        <v>6862.5</v>
      </c>
      <c r="AB51" s="42">
        <v>3000</v>
      </c>
      <c r="AC51" s="43">
        <f t="shared" si="3"/>
        <v>4500</v>
      </c>
      <c r="AD51" s="33">
        <f>4500*(1+2%)</f>
        <v>4590</v>
      </c>
      <c r="AE51" s="33">
        <f t="shared" si="10"/>
        <v>6885</v>
      </c>
      <c r="AF51" s="30">
        <v>4575</v>
      </c>
      <c r="AG51" s="48">
        <f t="shared" si="11"/>
        <v>6862.5</v>
      </c>
      <c r="AH51" s="44">
        <v>2634.2</v>
      </c>
      <c r="AI51" s="44">
        <f t="shared" si="6"/>
        <v>3951.2999999999997</v>
      </c>
      <c r="AJ51" s="79">
        <v>4500</v>
      </c>
      <c r="AK51" s="79">
        <v>6750</v>
      </c>
      <c r="AL51" s="92" t="s">
        <v>797</v>
      </c>
      <c r="AM51" s="95" t="s">
        <v>787</v>
      </c>
    </row>
    <row r="52" spans="1:39" ht="99.15" hidden="1" customHeight="1" x14ac:dyDescent="0.3">
      <c r="A52" s="26">
        <v>26</v>
      </c>
      <c r="B52" s="24" t="s">
        <v>8</v>
      </c>
      <c r="C52" s="23" t="s">
        <v>19</v>
      </c>
      <c r="D52" s="24" t="s">
        <v>25</v>
      </c>
      <c r="E52" s="25" t="s">
        <v>23</v>
      </c>
      <c r="F52" s="23" t="s">
        <v>13</v>
      </c>
      <c r="G52" s="71">
        <v>4600</v>
      </c>
      <c r="H52" s="71">
        <f t="shared" si="7"/>
        <v>6900</v>
      </c>
      <c r="K52" s="21"/>
      <c r="M52" s="71">
        <v>4600</v>
      </c>
      <c r="N52" s="71">
        <f t="shared" si="1"/>
        <v>6900</v>
      </c>
      <c r="O52" s="29"/>
      <c r="P52" s="30">
        <v>4575</v>
      </c>
      <c r="Q52" s="30">
        <v>6862.5</v>
      </c>
      <c r="R52" s="33">
        <v>4575</v>
      </c>
      <c r="S52" s="33">
        <f t="shared" si="2"/>
        <v>6862.5</v>
      </c>
      <c r="T52" s="30">
        <v>4575</v>
      </c>
      <c r="U52" s="31">
        <v>6862.5</v>
      </c>
      <c r="V52" s="33">
        <v>4575</v>
      </c>
      <c r="W52" s="36">
        <v>6862.5</v>
      </c>
      <c r="X52" s="55">
        <v>4575</v>
      </c>
      <c r="Y52" s="55">
        <v>6863</v>
      </c>
      <c r="Z52" s="33">
        <v>4575</v>
      </c>
      <c r="AA52" s="37">
        <v>6862.5</v>
      </c>
      <c r="AB52" s="42">
        <v>4000</v>
      </c>
      <c r="AC52" s="43">
        <f t="shared" si="3"/>
        <v>6000</v>
      </c>
      <c r="AD52" s="33">
        <f>4500*(1+2%)</f>
        <v>4590</v>
      </c>
      <c r="AE52" s="33">
        <f t="shared" si="10"/>
        <v>6885</v>
      </c>
      <c r="AF52" s="30">
        <v>4575</v>
      </c>
      <c r="AG52" s="48">
        <f t="shared" si="11"/>
        <v>6862.5</v>
      </c>
      <c r="AH52" s="44">
        <v>4185.47</v>
      </c>
      <c r="AI52" s="44">
        <f t="shared" si="6"/>
        <v>6278.2049999999999</v>
      </c>
      <c r="AJ52" s="79">
        <v>4500</v>
      </c>
      <c r="AK52" s="79">
        <v>6750</v>
      </c>
      <c r="AL52" s="92" t="s">
        <v>798</v>
      </c>
      <c r="AM52" s="93" t="s">
        <v>783</v>
      </c>
    </row>
    <row r="53" spans="1:39" ht="99.15" hidden="1" customHeight="1" x14ac:dyDescent="0.3">
      <c r="A53" s="23">
        <v>27</v>
      </c>
      <c r="B53" s="24" t="s">
        <v>8</v>
      </c>
      <c r="C53" s="23" t="s">
        <v>19</v>
      </c>
      <c r="D53" s="24" t="s">
        <v>26</v>
      </c>
      <c r="E53" s="25" t="s">
        <v>23</v>
      </c>
      <c r="F53" s="23" t="s">
        <v>13</v>
      </c>
      <c r="G53" s="71">
        <v>6100</v>
      </c>
      <c r="H53" s="71">
        <f t="shared" si="7"/>
        <v>9150</v>
      </c>
      <c r="K53" s="21"/>
      <c r="M53" s="71">
        <v>6100</v>
      </c>
      <c r="N53" s="71">
        <f t="shared" si="1"/>
        <v>9150</v>
      </c>
      <c r="O53" s="29"/>
      <c r="P53" s="30">
        <v>6100</v>
      </c>
      <c r="Q53" s="30">
        <v>9150</v>
      </c>
      <c r="R53" s="33">
        <v>6100</v>
      </c>
      <c r="S53" s="33">
        <f t="shared" si="2"/>
        <v>9150</v>
      </c>
      <c r="T53" s="30">
        <v>6100</v>
      </c>
      <c r="U53" s="31">
        <v>9150</v>
      </c>
      <c r="V53" s="33">
        <v>6100</v>
      </c>
      <c r="W53" s="36">
        <v>9150</v>
      </c>
      <c r="X53" s="55">
        <v>6100</v>
      </c>
      <c r="Y53" s="55">
        <v>9150</v>
      </c>
      <c r="Z53" s="33">
        <v>6100</v>
      </c>
      <c r="AA53" s="37">
        <v>9150</v>
      </c>
      <c r="AB53" s="42">
        <v>6000</v>
      </c>
      <c r="AC53" s="43">
        <f t="shared" si="3"/>
        <v>9000</v>
      </c>
      <c r="AD53" s="33">
        <f>6000*(1+2%)</f>
        <v>6120</v>
      </c>
      <c r="AE53" s="33">
        <f t="shared" si="10"/>
        <v>9180</v>
      </c>
      <c r="AF53" s="30">
        <v>6100</v>
      </c>
      <c r="AG53" s="48">
        <f t="shared" si="11"/>
        <v>9150</v>
      </c>
      <c r="AH53" s="44">
        <v>5007.5</v>
      </c>
      <c r="AI53" s="44">
        <f t="shared" si="6"/>
        <v>7511.25</v>
      </c>
      <c r="AJ53" s="79">
        <v>6000</v>
      </c>
      <c r="AK53" s="79">
        <v>9000</v>
      </c>
      <c r="AL53" s="94" t="s">
        <v>920</v>
      </c>
      <c r="AM53" s="93" t="s">
        <v>783</v>
      </c>
    </row>
    <row r="54" spans="1:39" ht="99.15" hidden="1" customHeight="1" x14ac:dyDescent="0.3">
      <c r="A54" s="26">
        <v>28</v>
      </c>
      <c r="B54" s="24" t="s">
        <v>8</v>
      </c>
      <c r="C54" s="23" t="s">
        <v>19</v>
      </c>
      <c r="D54" s="24" t="s">
        <v>27</v>
      </c>
      <c r="E54" s="25" t="s">
        <v>23</v>
      </c>
      <c r="F54" s="23" t="s">
        <v>13</v>
      </c>
      <c r="G54" s="71">
        <v>4100</v>
      </c>
      <c r="H54" s="71">
        <f t="shared" si="7"/>
        <v>6150</v>
      </c>
      <c r="K54" s="21"/>
      <c r="M54" s="71">
        <v>4100</v>
      </c>
      <c r="N54" s="71">
        <f t="shared" si="1"/>
        <v>6150</v>
      </c>
      <c r="O54" s="29"/>
      <c r="P54" s="30">
        <v>4067</v>
      </c>
      <c r="Q54" s="30">
        <v>6100.5</v>
      </c>
      <c r="R54" s="33">
        <v>4067</v>
      </c>
      <c r="S54" s="33">
        <f t="shared" si="2"/>
        <v>6100.5</v>
      </c>
      <c r="T54" s="30">
        <v>4067</v>
      </c>
      <c r="U54" s="31">
        <v>6100.5</v>
      </c>
      <c r="V54" s="33">
        <v>4067</v>
      </c>
      <c r="W54" s="36">
        <v>6100.5</v>
      </c>
      <c r="X54" s="55">
        <v>4067</v>
      </c>
      <c r="Y54" s="55">
        <v>6100</v>
      </c>
      <c r="Z54" s="33">
        <v>4067</v>
      </c>
      <c r="AA54" s="37">
        <v>6100.5</v>
      </c>
      <c r="AB54" s="42">
        <v>5000</v>
      </c>
      <c r="AC54" s="43">
        <f t="shared" si="3"/>
        <v>7500</v>
      </c>
      <c r="AD54" s="33">
        <f>4000*(1+2%)</f>
        <v>4080</v>
      </c>
      <c r="AE54" s="33">
        <f t="shared" si="10"/>
        <v>6120</v>
      </c>
      <c r="AF54" s="30">
        <v>4067</v>
      </c>
      <c r="AG54" s="48">
        <f t="shared" si="11"/>
        <v>6100.5</v>
      </c>
      <c r="AH54" s="44">
        <v>3697.31</v>
      </c>
      <c r="AI54" s="44">
        <f t="shared" si="6"/>
        <v>5545.9650000000001</v>
      </c>
      <c r="AJ54" s="79">
        <v>4000</v>
      </c>
      <c r="AK54" s="79">
        <v>6000</v>
      </c>
      <c r="AL54" s="92" t="s">
        <v>799</v>
      </c>
      <c r="AM54" s="93" t="s">
        <v>783</v>
      </c>
    </row>
    <row r="55" spans="1:39" ht="99.15" hidden="1" customHeight="1" x14ac:dyDescent="0.3">
      <c r="A55" s="23">
        <v>29</v>
      </c>
      <c r="B55" s="24" t="s">
        <v>8</v>
      </c>
      <c r="C55" s="23" t="s">
        <v>19</v>
      </c>
      <c r="D55" s="24" t="s">
        <v>28</v>
      </c>
      <c r="E55" s="25" t="s">
        <v>23</v>
      </c>
      <c r="F55" s="23" t="s">
        <v>13</v>
      </c>
      <c r="G55" s="71">
        <v>6100</v>
      </c>
      <c r="H55" s="71">
        <f t="shared" si="7"/>
        <v>9150</v>
      </c>
      <c r="K55" s="21"/>
      <c r="M55" s="71">
        <v>6100</v>
      </c>
      <c r="N55" s="71">
        <f t="shared" si="1"/>
        <v>9150</v>
      </c>
      <c r="O55" s="29"/>
      <c r="P55" s="30">
        <v>6100</v>
      </c>
      <c r="Q55" s="30">
        <v>9150</v>
      </c>
      <c r="R55" s="33">
        <v>6100</v>
      </c>
      <c r="S55" s="33">
        <f t="shared" si="2"/>
        <v>9150</v>
      </c>
      <c r="T55" s="30">
        <v>6100</v>
      </c>
      <c r="U55" s="31">
        <v>9150</v>
      </c>
      <c r="V55" s="33">
        <v>6100</v>
      </c>
      <c r="W55" s="36">
        <v>9150</v>
      </c>
      <c r="X55" s="55">
        <v>6100</v>
      </c>
      <c r="Y55" s="55">
        <v>9150</v>
      </c>
      <c r="Z55" s="33">
        <v>6100</v>
      </c>
      <c r="AA55" s="37">
        <v>9150</v>
      </c>
      <c r="AB55" s="42">
        <v>7000</v>
      </c>
      <c r="AC55" s="43">
        <f t="shared" si="3"/>
        <v>10500</v>
      </c>
      <c r="AD55" s="33">
        <f>6000*(1+2%)</f>
        <v>6120</v>
      </c>
      <c r="AE55" s="33">
        <f t="shared" si="10"/>
        <v>9180</v>
      </c>
      <c r="AF55" s="30">
        <v>6100</v>
      </c>
      <c r="AG55" s="48">
        <f t="shared" si="11"/>
        <v>9150</v>
      </c>
      <c r="AH55" s="44">
        <v>4408.4799999999996</v>
      </c>
      <c r="AI55" s="44">
        <f t="shared" si="6"/>
        <v>6612.7199999999993</v>
      </c>
      <c r="AJ55" s="79">
        <v>6000</v>
      </c>
      <c r="AK55" s="79">
        <v>9000</v>
      </c>
      <c r="AL55" s="94" t="s">
        <v>921</v>
      </c>
      <c r="AM55" s="93" t="s">
        <v>783</v>
      </c>
    </row>
    <row r="56" spans="1:39" ht="99.15" hidden="1" customHeight="1" x14ac:dyDescent="0.3">
      <c r="A56" s="26">
        <v>30</v>
      </c>
      <c r="B56" s="24" t="s">
        <v>8</v>
      </c>
      <c r="C56" s="23" t="s">
        <v>19</v>
      </c>
      <c r="D56" s="24" t="s">
        <v>29</v>
      </c>
      <c r="E56" s="25"/>
      <c r="F56" s="23" t="s">
        <v>13</v>
      </c>
      <c r="G56" s="71">
        <v>10200</v>
      </c>
      <c r="H56" s="71">
        <f t="shared" si="7"/>
        <v>15300</v>
      </c>
      <c r="K56" s="21"/>
      <c r="M56" s="71">
        <v>10200</v>
      </c>
      <c r="N56" s="71">
        <f t="shared" si="1"/>
        <v>15300</v>
      </c>
      <c r="O56" s="29"/>
      <c r="P56" s="30">
        <v>10167</v>
      </c>
      <c r="Q56" s="30">
        <v>15250.5</v>
      </c>
      <c r="R56" s="33">
        <v>10167</v>
      </c>
      <c r="S56" s="33">
        <f t="shared" si="2"/>
        <v>15250.5</v>
      </c>
      <c r="T56" s="30">
        <v>10167</v>
      </c>
      <c r="U56" s="31">
        <v>15250.5</v>
      </c>
      <c r="V56" s="33">
        <v>10167</v>
      </c>
      <c r="W56" s="36">
        <v>15250.5</v>
      </c>
      <c r="X56" s="55">
        <v>10167</v>
      </c>
      <c r="Y56" s="55">
        <v>15250</v>
      </c>
      <c r="Z56" s="33">
        <v>10167</v>
      </c>
      <c r="AA56" s="37">
        <v>15250.5</v>
      </c>
      <c r="AB56" s="42">
        <v>8000</v>
      </c>
      <c r="AC56" s="43">
        <f t="shared" si="3"/>
        <v>12000</v>
      </c>
      <c r="AD56" s="33">
        <f>10000*(1+2%)</f>
        <v>10200</v>
      </c>
      <c r="AE56" s="33">
        <f t="shared" si="10"/>
        <v>15300</v>
      </c>
      <c r="AF56" s="30">
        <v>10167</v>
      </c>
      <c r="AG56" s="48">
        <f t="shared" si="11"/>
        <v>15250.5</v>
      </c>
      <c r="AH56" s="44">
        <v>0</v>
      </c>
      <c r="AI56" s="44">
        <f t="shared" si="6"/>
        <v>0</v>
      </c>
      <c r="AJ56" s="79">
        <v>10000</v>
      </c>
      <c r="AK56" s="79">
        <v>15000</v>
      </c>
      <c r="AL56" s="92" t="s">
        <v>800</v>
      </c>
      <c r="AM56" s="93" t="s">
        <v>783</v>
      </c>
    </row>
    <row r="57" spans="1:39" ht="99.15" hidden="1" customHeight="1" x14ac:dyDescent="0.3">
      <c r="A57" s="23">
        <v>31</v>
      </c>
      <c r="B57" s="24" t="s">
        <v>8</v>
      </c>
      <c r="C57" s="23" t="s">
        <v>19</v>
      </c>
      <c r="D57" s="24" t="s">
        <v>30</v>
      </c>
      <c r="E57" s="25"/>
      <c r="F57" s="23" t="s">
        <v>13</v>
      </c>
      <c r="G57" s="71">
        <v>6100</v>
      </c>
      <c r="H57" s="71">
        <f t="shared" si="7"/>
        <v>9150</v>
      </c>
      <c r="K57" s="21"/>
      <c r="M57" s="71">
        <v>6100</v>
      </c>
      <c r="N57" s="71">
        <f t="shared" si="1"/>
        <v>9150</v>
      </c>
      <c r="O57" s="29"/>
      <c r="P57" s="30">
        <v>6100</v>
      </c>
      <c r="Q57" s="30">
        <v>9150</v>
      </c>
      <c r="R57" s="33">
        <v>6100</v>
      </c>
      <c r="S57" s="33">
        <f t="shared" si="2"/>
        <v>9150</v>
      </c>
      <c r="T57" s="30">
        <v>6100</v>
      </c>
      <c r="U57" s="31">
        <v>9150</v>
      </c>
      <c r="V57" s="33">
        <v>6100</v>
      </c>
      <c r="W57" s="36">
        <v>9150</v>
      </c>
      <c r="X57" s="55">
        <v>6100</v>
      </c>
      <c r="Y57" s="55">
        <v>9150</v>
      </c>
      <c r="Z57" s="33">
        <v>6100</v>
      </c>
      <c r="AA57" s="37">
        <v>9150</v>
      </c>
      <c r="AB57" s="42">
        <v>2500</v>
      </c>
      <c r="AC57" s="43">
        <f t="shared" si="3"/>
        <v>3750</v>
      </c>
      <c r="AD57" s="33">
        <f>6000*(1+2%)</f>
        <v>6120</v>
      </c>
      <c r="AE57" s="33">
        <f t="shared" si="10"/>
        <v>9180</v>
      </c>
      <c r="AF57" s="30">
        <v>6100</v>
      </c>
      <c r="AG57" s="48">
        <f t="shared" si="11"/>
        <v>9150</v>
      </c>
      <c r="AH57" s="44">
        <v>0</v>
      </c>
      <c r="AI57" s="44">
        <f t="shared" si="6"/>
        <v>0</v>
      </c>
      <c r="AJ57" s="79">
        <v>6000</v>
      </c>
      <c r="AK57" s="79">
        <v>9000</v>
      </c>
      <c r="AL57" s="94" t="s">
        <v>922</v>
      </c>
      <c r="AM57" s="93" t="s">
        <v>783</v>
      </c>
    </row>
    <row r="58" spans="1:39" ht="99.15" hidden="1" customHeight="1" x14ac:dyDescent="0.3">
      <c r="A58" s="26">
        <v>32</v>
      </c>
      <c r="B58" s="24" t="s">
        <v>8</v>
      </c>
      <c r="C58" s="23" t="s">
        <v>19</v>
      </c>
      <c r="D58" s="24" t="s">
        <v>31</v>
      </c>
      <c r="E58" s="25" t="s">
        <v>570</v>
      </c>
      <c r="F58" s="23" t="s">
        <v>13</v>
      </c>
      <c r="G58" s="71">
        <v>2600</v>
      </c>
      <c r="H58" s="71">
        <f t="shared" si="7"/>
        <v>3900</v>
      </c>
      <c r="K58" s="21"/>
      <c r="M58" s="71">
        <v>2600</v>
      </c>
      <c r="N58" s="71">
        <f t="shared" si="1"/>
        <v>3900</v>
      </c>
      <c r="O58" s="29"/>
      <c r="P58" s="30">
        <v>2542</v>
      </c>
      <c r="Q58" s="30">
        <v>3813</v>
      </c>
      <c r="R58" s="33">
        <v>2542</v>
      </c>
      <c r="S58" s="33">
        <f t="shared" si="2"/>
        <v>3813</v>
      </c>
      <c r="T58" s="30">
        <v>2542</v>
      </c>
      <c r="U58" s="31">
        <v>3813</v>
      </c>
      <c r="V58" s="33">
        <v>2542</v>
      </c>
      <c r="W58" s="36">
        <v>3813</v>
      </c>
      <c r="X58" s="55">
        <v>2542</v>
      </c>
      <c r="Y58" s="55">
        <v>3813</v>
      </c>
      <c r="Z58" s="33">
        <v>2542</v>
      </c>
      <c r="AA58" s="37">
        <v>3813</v>
      </c>
      <c r="AB58" s="42">
        <v>2000</v>
      </c>
      <c r="AC58" s="43">
        <f t="shared" si="3"/>
        <v>3000</v>
      </c>
      <c r="AD58" s="33">
        <f>2500*(1+2%)</f>
        <v>2550</v>
      </c>
      <c r="AE58" s="33">
        <f t="shared" si="10"/>
        <v>3825</v>
      </c>
      <c r="AF58" s="30">
        <v>2542</v>
      </c>
      <c r="AG58" s="48">
        <f t="shared" si="11"/>
        <v>3813</v>
      </c>
      <c r="AH58" s="44">
        <v>934.63</v>
      </c>
      <c r="AI58" s="44">
        <f t="shared" si="6"/>
        <v>1401.9449999999999</v>
      </c>
      <c r="AJ58" s="79">
        <v>2500</v>
      </c>
      <c r="AK58" s="79">
        <v>3750</v>
      </c>
      <c r="AL58" s="94" t="s">
        <v>923</v>
      </c>
      <c r="AM58" s="93" t="s">
        <v>783</v>
      </c>
    </row>
    <row r="59" spans="1:39" ht="99.15" hidden="1" customHeight="1" x14ac:dyDescent="0.3">
      <c r="A59" s="23">
        <v>33</v>
      </c>
      <c r="B59" s="24" t="s">
        <v>8</v>
      </c>
      <c r="C59" s="23" t="s">
        <v>19</v>
      </c>
      <c r="D59" s="24" t="s">
        <v>571</v>
      </c>
      <c r="E59" s="25"/>
      <c r="F59" s="23" t="s">
        <v>13</v>
      </c>
      <c r="G59" s="71">
        <v>2600</v>
      </c>
      <c r="H59" s="71">
        <f t="shared" si="7"/>
        <v>3900</v>
      </c>
      <c r="K59" s="21"/>
      <c r="M59" s="71">
        <v>2600</v>
      </c>
      <c r="N59" s="71">
        <f t="shared" si="1"/>
        <v>3900</v>
      </c>
      <c r="O59" s="29"/>
      <c r="P59" s="30">
        <v>2542</v>
      </c>
      <c r="Q59" s="30">
        <v>3813</v>
      </c>
      <c r="R59" s="33">
        <v>2542</v>
      </c>
      <c r="S59" s="33">
        <f t="shared" si="2"/>
        <v>3813</v>
      </c>
      <c r="T59" s="30">
        <v>2542</v>
      </c>
      <c r="U59" s="31">
        <v>3813</v>
      </c>
      <c r="V59" s="33">
        <v>2542</v>
      </c>
      <c r="W59" s="36">
        <v>3813</v>
      </c>
      <c r="X59" s="55">
        <v>2542</v>
      </c>
      <c r="Y59" s="55">
        <v>3813</v>
      </c>
      <c r="Z59" s="33">
        <v>2542</v>
      </c>
      <c r="AA59" s="37">
        <v>3813</v>
      </c>
      <c r="AB59" s="42">
        <v>1500</v>
      </c>
      <c r="AC59" s="43">
        <f t="shared" si="3"/>
        <v>2250</v>
      </c>
      <c r="AD59" s="33">
        <f>2500*(1+2%)</f>
        <v>2550</v>
      </c>
      <c r="AE59" s="33">
        <f t="shared" si="10"/>
        <v>3825</v>
      </c>
      <c r="AF59" s="30">
        <v>2542</v>
      </c>
      <c r="AG59" s="48">
        <f t="shared" si="11"/>
        <v>3813</v>
      </c>
      <c r="AH59" s="44">
        <v>934.63</v>
      </c>
      <c r="AI59" s="44">
        <f t="shared" si="6"/>
        <v>1401.9449999999999</v>
      </c>
      <c r="AJ59" s="79">
        <v>2500</v>
      </c>
      <c r="AK59" s="79">
        <v>3750</v>
      </c>
      <c r="AL59" s="94" t="s">
        <v>924</v>
      </c>
      <c r="AM59" s="93" t="s">
        <v>783</v>
      </c>
    </row>
    <row r="60" spans="1:39" ht="99.15" hidden="1" customHeight="1" x14ac:dyDescent="0.3">
      <c r="A60" s="26">
        <v>34</v>
      </c>
      <c r="B60" s="24" t="s">
        <v>8</v>
      </c>
      <c r="C60" s="23" t="s">
        <v>19</v>
      </c>
      <c r="D60" s="24" t="s">
        <v>32</v>
      </c>
      <c r="E60" s="25"/>
      <c r="F60" s="23" t="s">
        <v>13</v>
      </c>
      <c r="G60" s="71">
        <v>1500</v>
      </c>
      <c r="H60" s="71">
        <f t="shared" si="7"/>
        <v>2250</v>
      </c>
      <c r="K60" s="21"/>
      <c r="M60" s="71">
        <v>1500</v>
      </c>
      <c r="N60" s="71">
        <f t="shared" si="1"/>
        <v>2250</v>
      </c>
      <c r="O60" s="29"/>
      <c r="P60" s="30">
        <v>1525</v>
      </c>
      <c r="Q60" s="30">
        <v>2287.5</v>
      </c>
      <c r="R60" s="33">
        <v>1525</v>
      </c>
      <c r="S60" s="33">
        <f t="shared" si="2"/>
        <v>2287.5</v>
      </c>
      <c r="T60" s="30">
        <v>1525</v>
      </c>
      <c r="U60" s="31">
        <v>2287.5</v>
      </c>
      <c r="V60" s="33">
        <v>1525</v>
      </c>
      <c r="W60" s="36">
        <v>2287.5</v>
      </c>
      <c r="X60" s="55">
        <v>1525</v>
      </c>
      <c r="Y60" s="55">
        <v>2288</v>
      </c>
      <c r="Z60" s="33">
        <v>1525</v>
      </c>
      <c r="AA60" s="37">
        <v>2287.5</v>
      </c>
      <c r="AB60" s="42">
        <v>800</v>
      </c>
      <c r="AC60" s="43">
        <f t="shared" si="3"/>
        <v>1200</v>
      </c>
      <c r="AD60" s="33">
        <f>1500*(1+2%)</f>
        <v>1530</v>
      </c>
      <c r="AE60" s="33">
        <f t="shared" si="10"/>
        <v>2295</v>
      </c>
      <c r="AF60" s="30">
        <v>1525</v>
      </c>
      <c r="AG60" s="48">
        <f t="shared" si="11"/>
        <v>2287.5</v>
      </c>
      <c r="AH60" s="34" t="s">
        <v>775</v>
      </c>
      <c r="AI60" s="34" t="s">
        <v>775</v>
      </c>
      <c r="AJ60" s="79">
        <v>1500</v>
      </c>
      <c r="AK60" s="79">
        <v>2250</v>
      </c>
      <c r="AL60" s="94" t="s">
        <v>925</v>
      </c>
      <c r="AM60" s="93" t="s">
        <v>783</v>
      </c>
    </row>
    <row r="61" spans="1:39" ht="99.15" hidden="1" customHeight="1" x14ac:dyDescent="0.3">
      <c r="A61" s="23">
        <v>35</v>
      </c>
      <c r="B61" s="24" t="s">
        <v>8</v>
      </c>
      <c r="C61" s="23" t="s">
        <v>19</v>
      </c>
      <c r="D61" s="24" t="s">
        <v>33</v>
      </c>
      <c r="E61" s="25"/>
      <c r="F61" s="23" t="s">
        <v>34</v>
      </c>
      <c r="G61" s="71">
        <v>1500</v>
      </c>
      <c r="H61" s="71">
        <f t="shared" si="7"/>
        <v>2250</v>
      </c>
      <c r="K61" s="21"/>
      <c r="M61" s="71">
        <v>1500</v>
      </c>
      <c r="N61" s="71">
        <f t="shared" si="1"/>
        <v>2250</v>
      </c>
      <c r="O61" s="29"/>
      <c r="P61" s="30">
        <v>1525</v>
      </c>
      <c r="Q61" s="30">
        <v>2287.5</v>
      </c>
      <c r="R61" s="33">
        <v>1525</v>
      </c>
      <c r="S61" s="33">
        <f t="shared" si="2"/>
        <v>2287.5</v>
      </c>
      <c r="T61" s="30">
        <v>1525</v>
      </c>
      <c r="U61" s="31">
        <v>2287.5</v>
      </c>
      <c r="V61" s="33">
        <v>1525</v>
      </c>
      <c r="W61" s="36">
        <v>2287.5</v>
      </c>
      <c r="X61" s="55">
        <v>1525</v>
      </c>
      <c r="Y61" s="55">
        <v>2288</v>
      </c>
      <c r="Z61" s="33">
        <v>1525</v>
      </c>
      <c r="AA61" s="37">
        <v>2287.5</v>
      </c>
      <c r="AB61" s="42">
        <v>1200</v>
      </c>
      <c r="AC61" s="43">
        <f t="shared" si="3"/>
        <v>1800</v>
      </c>
      <c r="AD61" s="33">
        <f>1500*(1+2%)</f>
        <v>1530</v>
      </c>
      <c r="AE61" s="33">
        <f t="shared" si="10"/>
        <v>2295</v>
      </c>
      <c r="AF61" s="30">
        <v>1525</v>
      </c>
      <c r="AG61" s="48">
        <f t="shared" si="11"/>
        <v>2287.5</v>
      </c>
      <c r="AH61" s="44">
        <v>1440.32</v>
      </c>
      <c r="AI61" s="44">
        <f t="shared" si="6"/>
        <v>2160.48</v>
      </c>
      <c r="AJ61" s="79">
        <v>1500</v>
      </c>
      <c r="AK61" s="79">
        <v>2250</v>
      </c>
      <c r="AL61" s="94" t="s">
        <v>926</v>
      </c>
      <c r="AM61" s="93" t="s">
        <v>783</v>
      </c>
    </row>
    <row r="62" spans="1:39" ht="99.15" hidden="1" customHeight="1" x14ac:dyDescent="0.3">
      <c r="A62" s="26">
        <v>36</v>
      </c>
      <c r="B62" s="24" t="s">
        <v>8</v>
      </c>
      <c r="C62" s="23" t="s">
        <v>19</v>
      </c>
      <c r="D62" s="24" t="s">
        <v>740</v>
      </c>
      <c r="E62" s="25"/>
      <c r="F62" s="23" t="s">
        <v>13</v>
      </c>
      <c r="G62" s="71">
        <v>2000</v>
      </c>
      <c r="H62" s="71">
        <f t="shared" si="7"/>
        <v>3000</v>
      </c>
      <c r="K62" s="21"/>
      <c r="M62" s="71">
        <v>2000</v>
      </c>
      <c r="N62" s="71">
        <f t="shared" si="1"/>
        <v>3000</v>
      </c>
      <c r="O62" s="29"/>
      <c r="P62" s="30">
        <v>2033</v>
      </c>
      <c r="Q62" s="30">
        <v>3049.5</v>
      </c>
      <c r="R62" s="33">
        <v>2033</v>
      </c>
      <c r="S62" s="33">
        <f t="shared" si="2"/>
        <v>3049.5</v>
      </c>
      <c r="T62" s="30">
        <v>2033</v>
      </c>
      <c r="U62" s="31">
        <v>3049.5</v>
      </c>
      <c r="V62" s="33">
        <v>2033</v>
      </c>
      <c r="W62" s="36">
        <v>3049.5</v>
      </c>
      <c r="X62" s="55">
        <v>2034</v>
      </c>
      <c r="Y62" s="55">
        <v>3050</v>
      </c>
      <c r="Z62" s="33">
        <v>2033</v>
      </c>
      <c r="AA62" s="37">
        <v>3049.5</v>
      </c>
      <c r="AB62" s="42">
        <v>2000</v>
      </c>
      <c r="AC62" s="43">
        <f t="shared" si="3"/>
        <v>3000</v>
      </c>
      <c r="AD62" s="33">
        <f>2000*(1+2%)</f>
        <v>2040</v>
      </c>
      <c r="AE62" s="33">
        <f t="shared" si="10"/>
        <v>3060</v>
      </c>
      <c r="AF62" s="30">
        <v>2033</v>
      </c>
      <c r="AG62" s="48">
        <f t="shared" si="11"/>
        <v>3049.5</v>
      </c>
      <c r="AH62" s="44">
        <v>824.94</v>
      </c>
      <c r="AI62" s="44">
        <f t="shared" si="6"/>
        <v>1237.4100000000001</v>
      </c>
      <c r="AJ62" s="79">
        <v>2000</v>
      </c>
      <c r="AK62" s="79">
        <v>3000</v>
      </c>
      <c r="AL62" s="94" t="s">
        <v>927</v>
      </c>
      <c r="AM62" s="93" t="s">
        <v>783</v>
      </c>
    </row>
    <row r="63" spans="1:39" ht="99.15" hidden="1" customHeight="1" x14ac:dyDescent="0.3">
      <c r="A63" s="23">
        <v>37</v>
      </c>
      <c r="B63" s="24" t="s">
        <v>8</v>
      </c>
      <c r="C63" s="23" t="s">
        <v>19</v>
      </c>
      <c r="D63" s="24" t="s">
        <v>741</v>
      </c>
      <c r="E63" s="25"/>
      <c r="F63" s="23" t="s">
        <v>13</v>
      </c>
      <c r="G63" s="71">
        <v>2500</v>
      </c>
      <c r="H63" s="71">
        <f t="shared" si="7"/>
        <v>3750</v>
      </c>
      <c r="K63" s="21"/>
      <c r="M63" s="71">
        <v>2500</v>
      </c>
      <c r="N63" s="71">
        <f t="shared" si="1"/>
        <v>3750</v>
      </c>
      <c r="O63" s="29"/>
      <c r="P63" s="30">
        <v>2542</v>
      </c>
      <c r="Q63" s="30">
        <v>3813</v>
      </c>
      <c r="R63" s="33">
        <v>2542</v>
      </c>
      <c r="S63" s="33">
        <f t="shared" si="2"/>
        <v>3813</v>
      </c>
      <c r="T63" s="30">
        <v>2542</v>
      </c>
      <c r="U63" s="31">
        <v>3813</v>
      </c>
      <c r="V63" s="33">
        <v>2542</v>
      </c>
      <c r="W63" s="36">
        <v>3813</v>
      </c>
      <c r="X63" s="55">
        <v>2542</v>
      </c>
      <c r="Y63" s="55">
        <v>3813</v>
      </c>
      <c r="Z63" s="33">
        <v>2542</v>
      </c>
      <c r="AA63" s="37">
        <v>3813</v>
      </c>
      <c r="AB63" s="42">
        <v>2500</v>
      </c>
      <c r="AC63" s="43">
        <f t="shared" si="3"/>
        <v>3750</v>
      </c>
      <c r="AD63" s="33">
        <f>2500*(1+2%)</f>
        <v>2550</v>
      </c>
      <c r="AE63" s="33">
        <f t="shared" si="10"/>
        <v>3825</v>
      </c>
      <c r="AF63" s="30">
        <v>2542</v>
      </c>
      <c r="AG63" s="48">
        <f t="shared" si="11"/>
        <v>3813</v>
      </c>
      <c r="AH63" s="44">
        <v>989.93</v>
      </c>
      <c r="AI63" s="44">
        <f t="shared" si="6"/>
        <v>1484.895</v>
      </c>
      <c r="AJ63" s="79">
        <v>2500</v>
      </c>
      <c r="AK63" s="79">
        <v>3750</v>
      </c>
      <c r="AL63" s="94" t="s">
        <v>928</v>
      </c>
      <c r="AM63" s="93" t="s">
        <v>783</v>
      </c>
    </row>
    <row r="64" spans="1:39" ht="99.15" customHeight="1" x14ac:dyDescent="0.3">
      <c r="A64" s="26">
        <v>38</v>
      </c>
      <c r="B64" s="24" t="s">
        <v>8</v>
      </c>
      <c r="C64" s="23" t="s">
        <v>19</v>
      </c>
      <c r="D64" s="24" t="s">
        <v>35</v>
      </c>
      <c r="E64" s="25"/>
      <c r="F64" s="23" t="s">
        <v>13</v>
      </c>
      <c r="G64" s="71">
        <v>1500</v>
      </c>
      <c r="H64" s="71">
        <f t="shared" si="7"/>
        <v>2250</v>
      </c>
      <c r="K64" s="21"/>
      <c r="M64" s="71">
        <v>1500</v>
      </c>
      <c r="N64" s="71">
        <f t="shared" si="1"/>
        <v>2250</v>
      </c>
      <c r="O64" s="29"/>
      <c r="P64" s="30">
        <v>1525</v>
      </c>
      <c r="Q64" s="30">
        <v>2287.5</v>
      </c>
      <c r="R64" s="33">
        <v>1525</v>
      </c>
      <c r="S64" s="33">
        <f t="shared" si="2"/>
        <v>2287.5</v>
      </c>
      <c r="T64" s="30">
        <v>1525</v>
      </c>
      <c r="U64" s="31">
        <v>2287.5</v>
      </c>
      <c r="V64" s="33">
        <v>1525</v>
      </c>
      <c r="W64" s="36">
        <v>2287.5</v>
      </c>
      <c r="X64" s="55">
        <v>1525</v>
      </c>
      <c r="Y64" s="55">
        <v>2288</v>
      </c>
      <c r="Z64" s="33">
        <v>1525</v>
      </c>
      <c r="AA64" s="37">
        <v>2287.5</v>
      </c>
      <c r="AB64" s="42">
        <v>800</v>
      </c>
      <c r="AC64" s="43">
        <f t="shared" si="3"/>
        <v>1200</v>
      </c>
      <c r="AD64" s="33">
        <f>1500*(1+2%)</f>
        <v>1530</v>
      </c>
      <c r="AE64" s="33">
        <f t="shared" si="10"/>
        <v>2295</v>
      </c>
      <c r="AF64" s="30">
        <v>1525</v>
      </c>
      <c r="AG64" s="48">
        <f t="shared" si="11"/>
        <v>2287.5</v>
      </c>
      <c r="AH64" s="44">
        <v>236.46</v>
      </c>
      <c r="AI64" s="44">
        <f t="shared" si="6"/>
        <v>354.69</v>
      </c>
      <c r="AJ64" s="79">
        <v>1500</v>
      </c>
      <c r="AK64" s="79">
        <v>2250</v>
      </c>
      <c r="AL64" s="94" t="s">
        <v>929</v>
      </c>
      <c r="AM64" s="95" t="s">
        <v>787</v>
      </c>
    </row>
    <row r="65" spans="1:39" ht="99.15" hidden="1" customHeight="1" x14ac:dyDescent="0.3">
      <c r="A65" s="23">
        <v>39</v>
      </c>
      <c r="B65" s="24" t="s">
        <v>8</v>
      </c>
      <c r="C65" s="23" t="s">
        <v>19</v>
      </c>
      <c r="D65" s="24" t="s">
        <v>36</v>
      </c>
      <c r="E65" s="25"/>
      <c r="F65" s="23" t="s">
        <v>13</v>
      </c>
      <c r="G65" s="71">
        <v>2100</v>
      </c>
      <c r="H65" s="71">
        <f t="shared" si="7"/>
        <v>3150</v>
      </c>
      <c r="K65" s="21"/>
      <c r="M65" s="71">
        <v>2100</v>
      </c>
      <c r="N65" s="71">
        <f t="shared" si="1"/>
        <v>3150</v>
      </c>
      <c r="O65" s="29"/>
      <c r="P65" s="30">
        <v>2033</v>
      </c>
      <c r="Q65" s="30">
        <v>3049.5</v>
      </c>
      <c r="R65" s="33">
        <v>2033</v>
      </c>
      <c r="S65" s="33">
        <f t="shared" si="2"/>
        <v>3049.5</v>
      </c>
      <c r="T65" s="30">
        <v>2033</v>
      </c>
      <c r="U65" s="31">
        <v>3049.5</v>
      </c>
      <c r="V65" s="33">
        <v>2033</v>
      </c>
      <c r="W65" s="36">
        <v>3049.5</v>
      </c>
      <c r="X65" s="55">
        <v>2034</v>
      </c>
      <c r="Y65" s="55">
        <v>3050</v>
      </c>
      <c r="Z65" s="33">
        <v>2033</v>
      </c>
      <c r="AA65" s="37">
        <v>3049.5</v>
      </c>
      <c r="AB65" s="42">
        <v>1000</v>
      </c>
      <c r="AC65" s="43">
        <f t="shared" si="3"/>
        <v>1500</v>
      </c>
      <c r="AD65" s="33">
        <f>2000*(1+2%)</f>
        <v>2040</v>
      </c>
      <c r="AE65" s="33">
        <f t="shared" si="10"/>
        <v>3060</v>
      </c>
      <c r="AF65" s="30">
        <v>2033</v>
      </c>
      <c r="AG65" s="48">
        <f t="shared" si="11"/>
        <v>3049.5</v>
      </c>
      <c r="AH65" s="44">
        <v>827.4</v>
      </c>
      <c r="AI65" s="44">
        <f t="shared" si="6"/>
        <v>1241.0999999999999</v>
      </c>
      <c r="AJ65" s="79">
        <v>2000</v>
      </c>
      <c r="AK65" s="79">
        <v>3000</v>
      </c>
      <c r="AL65" s="94" t="s">
        <v>930</v>
      </c>
      <c r="AM65" s="93" t="s">
        <v>783</v>
      </c>
    </row>
    <row r="66" spans="1:39" ht="99.15" hidden="1" customHeight="1" x14ac:dyDescent="0.3">
      <c r="A66" s="26">
        <v>40</v>
      </c>
      <c r="B66" s="24" t="s">
        <v>8</v>
      </c>
      <c r="C66" s="23" t="s">
        <v>19</v>
      </c>
      <c r="D66" s="24" t="s">
        <v>37</v>
      </c>
      <c r="E66" s="25"/>
      <c r="F66" s="23" t="s">
        <v>13</v>
      </c>
      <c r="G66" s="71">
        <v>2300</v>
      </c>
      <c r="H66" s="71">
        <f t="shared" si="7"/>
        <v>3450</v>
      </c>
      <c r="K66" s="21"/>
      <c r="M66" s="71">
        <v>2300</v>
      </c>
      <c r="N66" s="71">
        <f t="shared" si="1"/>
        <v>3450</v>
      </c>
      <c r="O66" s="29"/>
      <c r="P66" s="30">
        <v>2338</v>
      </c>
      <c r="Q66" s="30">
        <v>3507</v>
      </c>
      <c r="R66" s="33">
        <v>2338</v>
      </c>
      <c r="S66" s="33">
        <f t="shared" si="2"/>
        <v>3507</v>
      </c>
      <c r="T66" s="30">
        <v>2338</v>
      </c>
      <c r="U66" s="31">
        <v>3507</v>
      </c>
      <c r="V66" s="33">
        <v>2338</v>
      </c>
      <c r="W66" s="36">
        <v>3507</v>
      </c>
      <c r="X66" s="55">
        <v>2339</v>
      </c>
      <c r="Y66" s="55">
        <v>3508</v>
      </c>
      <c r="Z66" s="33">
        <v>2338</v>
      </c>
      <c r="AA66" s="37">
        <v>3507</v>
      </c>
      <c r="AB66" s="42">
        <v>1500</v>
      </c>
      <c r="AC66" s="43">
        <f t="shared" si="3"/>
        <v>2250</v>
      </c>
      <c r="AD66" s="33">
        <f>2300*(1+2%)</f>
        <v>2346</v>
      </c>
      <c r="AE66" s="33">
        <f t="shared" si="10"/>
        <v>3519</v>
      </c>
      <c r="AF66" s="30">
        <v>2338</v>
      </c>
      <c r="AG66" s="48">
        <f t="shared" si="11"/>
        <v>3507</v>
      </c>
      <c r="AH66" s="44">
        <v>827.4</v>
      </c>
      <c r="AI66" s="44">
        <f t="shared" si="6"/>
        <v>1241.0999999999999</v>
      </c>
      <c r="AJ66" s="79">
        <v>2300</v>
      </c>
      <c r="AK66" s="79">
        <v>3450</v>
      </c>
      <c r="AL66" s="94" t="s">
        <v>931</v>
      </c>
      <c r="AM66" s="93" t="s">
        <v>783</v>
      </c>
    </row>
    <row r="67" spans="1:39" ht="99.15" hidden="1" customHeight="1" x14ac:dyDescent="0.3">
      <c r="A67" s="23">
        <v>41</v>
      </c>
      <c r="B67" s="24" t="s">
        <v>8</v>
      </c>
      <c r="C67" s="23" t="s">
        <v>19</v>
      </c>
      <c r="D67" s="24" t="s">
        <v>38</v>
      </c>
      <c r="E67" s="25"/>
      <c r="F67" s="23" t="s">
        <v>13</v>
      </c>
      <c r="G67" s="71">
        <v>1200</v>
      </c>
      <c r="H67" s="71">
        <f t="shared" si="7"/>
        <v>1800</v>
      </c>
      <c r="K67" s="21"/>
      <c r="M67" s="71">
        <v>1200</v>
      </c>
      <c r="N67" s="71">
        <f t="shared" si="1"/>
        <v>1800</v>
      </c>
      <c r="O67" s="29"/>
      <c r="P67" s="30">
        <v>1220</v>
      </c>
      <c r="Q67" s="30">
        <v>1830</v>
      </c>
      <c r="R67" s="33">
        <v>1220</v>
      </c>
      <c r="S67" s="33">
        <f t="shared" si="2"/>
        <v>1830</v>
      </c>
      <c r="T67" s="30">
        <v>1220</v>
      </c>
      <c r="U67" s="31">
        <v>1830</v>
      </c>
      <c r="V67" s="33">
        <v>1220</v>
      </c>
      <c r="W67" s="36">
        <v>1830</v>
      </c>
      <c r="X67" s="55">
        <v>1220</v>
      </c>
      <c r="Y67" s="55">
        <v>1830</v>
      </c>
      <c r="Z67" s="33">
        <v>1220</v>
      </c>
      <c r="AA67" s="37">
        <v>1830</v>
      </c>
      <c r="AB67" s="42">
        <v>900</v>
      </c>
      <c r="AC67" s="43">
        <f t="shared" si="3"/>
        <v>1350</v>
      </c>
      <c r="AD67" s="33">
        <f>1200*(1+2%)</f>
        <v>1224</v>
      </c>
      <c r="AE67" s="33">
        <f t="shared" si="10"/>
        <v>1836</v>
      </c>
      <c r="AF67" s="30">
        <v>1220</v>
      </c>
      <c r="AG67" s="48">
        <f t="shared" si="11"/>
        <v>1830</v>
      </c>
      <c r="AH67" s="44">
        <v>165.48</v>
      </c>
      <c r="AI67" s="44">
        <f t="shared" si="6"/>
        <v>248.21999999999997</v>
      </c>
      <c r="AJ67" s="79">
        <v>1200</v>
      </c>
      <c r="AK67" s="79">
        <v>1800</v>
      </c>
      <c r="AL67" s="94" t="s">
        <v>932</v>
      </c>
      <c r="AM67" s="93" t="s">
        <v>783</v>
      </c>
    </row>
    <row r="68" spans="1:39" ht="99.15" hidden="1" customHeight="1" x14ac:dyDescent="0.3">
      <c r="A68" s="26">
        <v>42</v>
      </c>
      <c r="B68" s="24" t="s">
        <v>8</v>
      </c>
      <c r="C68" s="23" t="s">
        <v>19</v>
      </c>
      <c r="D68" s="24" t="s">
        <v>39</v>
      </c>
      <c r="E68" s="25"/>
      <c r="F68" s="23" t="s">
        <v>13</v>
      </c>
      <c r="G68" s="71">
        <v>1100</v>
      </c>
      <c r="H68" s="71">
        <f t="shared" si="7"/>
        <v>1650</v>
      </c>
      <c r="K68" s="21"/>
      <c r="M68" s="71">
        <v>1100</v>
      </c>
      <c r="N68" s="71">
        <f t="shared" si="1"/>
        <v>1650</v>
      </c>
      <c r="O68" s="29"/>
      <c r="P68" s="30">
        <v>1017</v>
      </c>
      <c r="Q68" s="30">
        <v>1525.5</v>
      </c>
      <c r="R68" s="33">
        <v>1017</v>
      </c>
      <c r="S68" s="33">
        <f t="shared" si="2"/>
        <v>1525.5</v>
      </c>
      <c r="T68" s="30">
        <v>1017</v>
      </c>
      <c r="U68" s="31">
        <v>1525.5</v>
      </c>
      <c r="V68" s="33">
        <v>1017</v>
      </c>
      <c r="W68" s="36">
        <v>1525.5</v>
      </c>
      <c r="X68" s="55">
        <v>1017</v>
      </c>
      <c r="Y68" s="55">
        <v>1525</v>
      </c>
      <c r="Z68" s="33">
        <v>1017</v>
      </c>
      <c r="AA68" s="37">
        <v>1525.5</v>
      </c>
      <c r="AB68" s="42">
        <v>1200</v>
      </c>
      <c r="AC68" s="43">
        <f t="shared" si="3"/>
        <v>1800</v>
      </c>
      <c r="AD68" s="33">
        <f>1000*(1+2%)</f>
        <v>1020</v>
      </c>
      <c r="AE68" s="33">
        <f t="shared" si="10"/>
        <v>1530</v>
      </c>
      <c r="AF68" s="30">
        <v>1017</v>
      </c>
      <c r="AG68" s="48">
        <f t="shared" si="11"/>
        <v>1525.5</v>
      </c>
      <c r="AH68" s="44">
        <v>294.95999999999998</v>
      </c>
      <c r="AI68" s="44">
        <f t="shared" si="6"/>
        <v>442.43999999999994</v>
      </c>
      <c r="AJ68" s="79">
        <v>1000</v>
      </c>
      <c r="AK68" s="79">
        <v>1500</v>
      </c>
      <c r="AL68" s="94" t="s">
        <v>933</v>
      </c>
      <c r="AM68" s="93" t="s">
        <v>783</v>
      </c>
    </row>
    <row r="69" spans="1:39" ht="99.15" hidden="1" customHeight="1" x14ac:dyDescent="0.3">
      <c r="A69" s="23">
        <v>43</v>
      </c>
      <c r="B69" s="24" t="s">
        <v>8</v>
      </c>
      <c r="C69" s="23" t="s">
        <v>19</v>
      </c>
      <c r="D69" s="24" t="s">
        <v>40</v>
      </c>
      <c r="E69" s="25"/>
      <c r="F69" s="23" t="s">
        <v>13</v>
      </c>
      <c r="G69" s="71">
        <v>1500</v>
      </c>
      <c r="H69" s="71">
        <f t="shared" si="7"/>
        <v>2250</v>
      </c>
      <c r="K69" s="21"/>
      <c r="M69" s="71">
        <v>1500</v>
      </c>
      <c r="N69" s="71">
        <f t="shared" si="1"/>
        <v>2250</v>
      </c>
      <c r="O69" s="29"/>
      <c r="P69" s="30">
        <v>1525</v>
      </c>
      <c r="Q69" s="30">
        <v>2287.5</v>
      </c>
      <c r="R69" s="33">
        <v>1525</v>
      </c>
      <c r="S69" s="33">
        <f t="shared" si="2"/>
        <v>2287.5</v>
      </c>
      <c r="T69" s="30">
        <v>1525</v>
      </c>
      <c r="U69" s="31">
        <v>2287.5</v>
      </c>
      <c r="V69" s="33">
        <v>1525</v>
      </c>
      <c r="W69" s="36">
        <v>2287.5</v>
      </c>
      <c r="X69" s="55">
        <v>1525</v>
      </c>
      <c r="Y69" s="55">
        <v>2288</v>
      </c>
      <c r="Z69" s="33">
        <v>1525</v>
      </c>
      <c r="AA69" s="37">
        <v>2287.5</v>
      </c>
      <c r="AB69" s="42">
        <v>1500</v>
      </c>
      <c r="AC69" s="43">
        <f t="shared" si="3"/>
        <v>2250</v>
      </c>
      <c r="AD69" s="33">
        <f>1500*(1+2%)</f>
        <v>1530</v>
      </c>
      <c r="AE69" s="33">
        <f t="shared" si="10"/>
        <v>2295</v>
      </c>
      <c r="AF69" s="30">
        <v>1525</v>
      </c>
      <c r="AG69" s="48">
        <f t="shared" si="11"/>
        <v>2287.5</v>
      </c>
      <c r="AH69" s="34" t="s">
        <v>775</v>
      </c>
      <c r="AI69" s="34" t="s">
        <v>775</v>
      </c>
      <c r="AJ69" s="79">
        <v>1500</v>
      </c>
      <c r="AK69" s="79">
        <v>2250</v>
      </c>
      <c r="AL69" s="94" t="s">
        <v>934</v>
      </c>
      <c r="AM69" s="93" t="s">
        <v>783</v>
      </c>
    </row>
    <row r="70" spans="1:39" ht="99.15" hidden="1" customHeight="1" x14ac:dyDescent="0.3">
      <c r="A70" s="26">
        <v>44</v>
      </c>
      <c r="B70" s="24" t="s">
        <v>8</v>
      </c>
      <c r="C70" s="23" t="s">
        <v>19</v>
      </c>
      <c r="D70" s="24" t="s">
        <v>742</v>
      </c>
      <c r="E70" s="25"/>
      <c r="F70" s="23" t="s">
        <v>13</v>
      </c>
      <c r="G70" s="71">
        <v>2100</v>
      </c>
      <c r="H70" s="71">
        <f t="shared" si="7"/>
        <v>3150</v>
      </c>
      <c r="K70" s="21"/>
      <c r="M70" s="71">
        <v>2100</v>
      </c>
      <c r="N70" s="71">
        <f t="shared" si="1"/>
        <v>3150</v>
      </c>
      <c r="O70" s="29"/>
      <c r="P70" s="30">
        <v>2033</v>
      </c>
      <c r="Q70" s="30">
        <v>3049.5</v>
      </c>
      <c r="R70" s="33">
        <v>2033</v>
      </c>
      <c r="S70" s="33">
        <f t="shared" si="2"/>
        <v>3049.5</v>
      </c>
      <c r="T70" s="30">
        <v>2033</v>
      </c>
      <c r="U70" s="31">
        <v>3049.5</v>
      </c>
      <c r="V70" s="33">
        <v>2033</v>
      </c>
      <c r="W70" s="36">
        <v>3049.5</v>
      </c>
      <c r="X70" s="55">
        <v>2034</v>
      </c>
      <c r="Y70" s="55">
        <v>3050</v>
      </c>
      <c r="Z70" s="33">
        <v>2033</v>
      </c>
      <c r="AA70" s="37">
        <v>3049.5</v>
      </c>
      <c r="AB70" s="42">
        <v>1500</v>
      </c>
      <c r="AC70" s="43">
        <f t="shared" si="3"/>
        <v>2250</v>
      </c>
      <c r="AD70" s="33">
        <f>2000*(1+2%)</f>
        <v>2040</v>
      </c>
      <c r="AE70" s="33">
        <f t="shared" si="10"/>
        <v>3060</v>
      </c>
      <c r="AF70" s="30">
        <v>2033</v>
      </c>
      <c r="AG70" s="48">
        <f t="shared" si="11"/>
        <v>3049.5</v>
      </c>
      <c r="AH70" s="44">
        <v>235.13</v>
      </c>
      <c r="AI70" s="44">
        <f t="shared" si="6"/>
        <v>352.69499999999999</v>
      </c>
      <c r="AJ70" s="79">
        <v>2000</v>
      </c>
      <c r="AK70" s="79">
        <v>3000</v>
      </c>
      <c r="AL70" s="94" t="s">
        <v>935</v>
      </c>
      <c r="AM70" s="93" t="s">
        <v>783</v>
      </c>
    </row>
    <row r="71" spans="1:39" ht="99.15" hidden="1" customHeight="1" x14ac:dyDescent="0.3">
      <c r="A71" s="23">
        <v>45</v>
      </c>
      <c r="B71" s="24" t="s">
        <v>8</v>
      </c>
      <c r="C71" s="23" t="s">
        <v>19</v>
      </c>
      <c r="D71" s="24" t="s">
        <v>743</v>
      </c>
      <c r="E71" s="25"/>
      <c r="F71" s="23" t="s">
        <v>13</v>
      </c>
      <c r="G71" s="71">
        <v>2600</v>
      </c>
      <c r="H71" s="71">
        <f t="shared" si="7"/>
        <v>3900</v>
      </c>
      <c r="K71" s="21"/>
      <c r="M71" s="71">
        <v>2600</v>
      </c>
      <c r="N71" s="71">
        <f t="shared" si="1"/>
        <v>3900</v>
      </c>
      <c r="O71" s="29"/>
      <c r="P71" s="30">
        <v>2542</v>
      </c>
      <c r="Q71" s="30">
        <v>3813</v>
      </c>
      <c r="R71" s="33">
        <v>2542</v>
      </c>
      <c r="S71" s="33">
        <f t="shared" si="2"/>
        <v>3813</v>
      </c>
      <c r="T71" s="30">
        <v>2542</v>
      </c>
      <c r="U71" s="31">
        <v>3813</v>
      </c>
      <c r="V71" s="33">
        <v>2542</v>
      </c>
      <c r="W71" s="36">
        <v>3813</v>
      </c>
      <c r="X71" s="55">
        <v>2542</v>
      </c>
      <c r="Y71" s="55">
        <v>3813</v>
      </c>
      <c r="Z71" s="33">
        <v>2542</v>
      </c>
      <c r="AA71" s="37">
        <v>3813</v>
      </c>
      <c r="AB71" s="42">
        <v>2000</v>
      </c>
      <c r="AC71" s="43">
        <f t="shared" si="3"/>
        <v>3000</v>
      </c>
      <c r="AD71" s="33">
        <f>2500*(1+2%)</f>
        <v>2550</v>
      </c>
      <c r="AE71" s="33">
        <f t="shared" si="10"/>
        <v>3825</v>
      </c>
      <c r="AF71" s="30">
        <v>2542</v>
      </c>
      <c r="AG71" s="48">
        <f t="shared" si="11"/>
        <v>3813</v>
      </c>
      <c r="AH71" s="44">
        <v>235.13</v>
      </c>
      <c r="AI71" s="44">
        <f t="shared" si="6"/>
        <v>352.69499999999999</v>
      </c>
      <c r="AJ71" s="79">
        <v>2500</v>
      </c>
      <c r="AK71" s="79">
        <v>3750</v>
      </c>
      <c r="AL71" s="94" t="s">
        <v>936</v>
      </c>
      <c r="AM71" s="93" t="s">
        <v>783</v>
      </c>
    </row>
    <row r="72" spans="1:39" ht="99.15" hidden="1" customHeight="1" x14ac:dyDescent="0.3">
      <c r="A72" s="26">
        <v>46</v>
      </c>
      <c r="B72" s="24" t="s">
        <v>8</v>
      </c>
      <c r="C72" s="23" t="s">
        <v>19</v>
      </c>
      <c r="D72" s="24" t="s">
        <v>744</v>
      </c>
      <c r="E72" s="25"/>
      <c r="F72" s="23" t="s">
        <v>13</v>
      </c>
      <c r="G72" s="71">
        <v>3600</v>
      </c>
      <c r="H72" s="71">
        <f t="shared" si="7"/>
        <v>5400</v>
      </c>
      <c r="K72" s="21"/>
      <c r="M72" s="71">
        <v>3600</v>
      </c>
      <c r="N72" s="71">
        <f t="shared" si="1"/>
        <v>5400</v>
      </c>
      <c r="O72" s="29"/>
      <c r="P72" s="30">
        <v>3558</v>
      </c>
      <c r="Q72" s="30">
        <v>5337</v>
      </c>
      <c r="R72" s="33">
        <v>3558</v>
      </c>
      <c r="S72" s="33">
        <f t="shared" si="2"/>
        <v>5337</v>
      </c>
      <c r="T72" s="30">
        <v>3558</v>
      </c>
      <c r="U72" s="31">
        <v>5337</v>
      </c>
      <c r="V72" s="33">
        <v>3558</v>
      </c>
      <c r="W72" s="36">
        <v>5337</v>
      </c>
      <c r="X72" s="55">
        <v>3559</v>
      </c>
      <c r="Y72" s="55">
        <v>5338</v>
      </c>
      <c r="Z72" s="33">
        <v>3558</v>
      </c>
      <c r="AA72" s="37">
        <v>5337</v>
      </c>
      <c r="AB72" s="42">
        <v>2500</v>
      </c>
      <c r="AC72" s="43">
        <f t="shared" si="3"/>
        <v>3750</v>
      </c>
      <c r="AD72" s="33">
        <f>3500*(1+2%)</f>
        <v>3570</v>
      </c>
      <c r="AE72" s="33">
        <f t="shared" si="10"/>
        <v>5355</v>
      </c>
      <c r="AF72" s="30">
        <v>3558</v>
      </c>
      <c r="AG72" s="48">
        <f t="shared" si="11"/>
        <v>5337</v>
      </c>
      <c r="AH72" s="44">
        <v>1169.76</v>
      </c>
      <c r="AI72" s="44">
        <f t="shared" si="6"/>
        <v>1754.6399999999999</v>
      </c>
      <c r="AJ72" s="79">
        <v>3500</v>
      </c>
      <c r="AK72" s="79">
        <v>5250</v>
      </c>
      <c r="AL72" s="94" t="s">
        <v>937</v>
      </c>
      <c r="AM72" s="93" t="s">
        <v>783</v>
      </c>
    </row>
    <row r="73" spans="1:39" ht="99.15" hidden="1" customHeight="1" x14ac:dyDescent="0.3">
      <c r="A73" s="23">
        <v>47</v>
      </c>
      <c r="B73" s="24" t="s">
        <v>8</v>
      </c>
      <c r="C73" s="23" t="s">
        <v>19</v>
      </c>
      <c r="D73" s="24" t="s">
        <v>745</v>
      </c>
      <c r="E73" s="25"/>
      <c r="F73" s="23" t="s">
        <v>13</v>
      </c>
      <c r="G73" s="71">
        <v>3100</v>
      </c>
      <c r="H73" s="71">
        <f t="shared" si="7"/>
        <v>4650</v>
      </c>
      <c r="K73" s="21"/>
      <c r="M73" s="71">
        <v>3100</v>
      </c>
      <c r="N73" s="71">
        <f t="shared" si="1"/>
        <v>4650</v>
      </c>
      <c r="O73" s="29"/>
      <c r="P73" s="30">
        <v>3050</v>
      </c>
      <c r="Q73" s="30">
        <v>4575</v>
      </c>
      <c r="R73" s="33">
        <v>3050</v>
      </c>
      <c r="S73" s="33">
        <f t="shared" si="2"/>
        <v>4575</v>
      </c>
      <c r="T73" s="30">
        <v>3050</v>
      </c>
      <c r="U73" s="31">
        <v>4575</v>
      </c>
      <c r="V73" s="33">
        <v>3050</v>
      </c>
      <c r="W73" s="36">
        <v>4575</v>
      </c>
      <c r="X73" s="55">
        <v>3050</v>
      </c>
      <c r="Y73" s="55">
        <v>4575</v>
      </c>
      <c r="Z73" s="33">
        <v>3050</v>
      </c>
      <c r="AA73" s="37">
        <v>4575</v>
      </c>
      <c r="AB73" s="42">
        <v>2000</v>
      </c>
      <c r="AC73" s="43">
        <f t="shared" si="3"/>
        <v>3000</v>
      </c>
      <c r="AD73" s="33">
        <f>3000*(1+2%)</f>
        <v>3060</v>
      </c>
      <c r="AE73" s="33">
        <f t="shared" si="10"/>
        <v>4590</v>
      </c>
      <c r="AF73" s="30">
        <v>3050</v>
      </c>
      <c r="AG73" s="48">
        <f t="shared" si="11"/>
        <v>4575</v>
      </c>
      <c r="AH73" s="44">
        <v>1169.76</v>
      </c>
      <c r="AI73" s="44">
        <f t="shared" si="6"/>
        <v>1754.6399999999999</v>
      </c>
      <c r="AJ73" s="79">
        <v>3000</v>
      </c>
      <c r="AK73" s="79">
        <v>4500</v>
      </c>
      <c r="AL73" s="94" t="s">
        <v>938</v>
      </c>
      <c r="AM73" s="93" t="s">
        <v>783</v>
      </c>
    </row>
    <row r="74" spans="1:39" ht="99.15" hidden="1" customHeight="1" x14ac:dyDescent="0.3">
      <c r="A74" s="26">
        <v>48</v>
      </c>
      <c r="B74" s="24" t="s">
        <v>8</v>
      </c>
      <c r="C74" s="23" t="s">
        <v>19</v>
      </c>
      <c r="D74" s="24" t="s">
        <v>41</v>
      </c>
      <c r="E74" s="25"/>
      <c r="F74" s="23" t="s">
        <v>13</v>
      </c>
      <c r="G74" s="71">
        <v>1000</v>
      </c>
      <c r="H74" s="71">
        <f t="shared" si="7"/>
        <v>1500</v>
      </c>
      <c r="K74" s="21"/>
      <c r="M74" s="71">
        <v>1000</v>
      </c>
      <c r="N74" s="71">
        <f t="shared" si="1"/>
        <v>1500</v>
      </c>
      <c r="O74" s="29"/>
      <c r="P74" s="30">
        <v>1017</v>
      </c>
      <c r="Q74" s="30">
        <v>1525.5</v>
      </c>
      <c r="R74" s="33">
        <v>1017</v>
      </c>
      <c r="S74" s="33">
        <f t="shared" si="2"/>
        <v>1525.5</v>
      </c>
      <c r="T74" s="30">
        <v>1017</v>
      </c>
      <c r="U74" s="31">
        <v>1525.5</v>
      </c>
      <c r="V74" s="33">
        <v>1017</v>
      </c>
      <c r="W74" s="36">
        <v>1525.5</v>
      </c>
      <c r="X74" s="55">
        <v>1017</v>
      </c>
      <c r="Y74" s="55">
        <v>1525</v>
      </c>
      <c r="Z74" s="33">
        <v>1017</v>
      </c>
      <c r="AA74" s="37">
        <v>1525.5</v>
      </c>
      <c r="AB74" s="42">
        <v>1000</v>
      </c>
      <c r="AC74" s="43">
        <f t="shared" si="3"/>
        <v>1500</v>
      </c>
      <c r="AD74" s="33">
        <f>1000*(1+2%)</f>
        <v>1020</v>
      </c>
      <c r="AE74" s="33">
        <f t="shared" si="10"/>
        <v>1530</v>
      </c>
      <c r="AF74" s="30">
        <v>1017</v>
      </c>
      <c r="AG74" s="48">
        <f t="shared" si="11"/>
        <v>1525.5</v>
      </c>
      <c r="AH74" s="34" t="s">
        <v>775</v>
      </c>
      <c r="AI74" s="34" t="s">
        <v>775</v>
      </c>
      <c r="AJ74" s="79">
        <v>1000</v>
      </c>
      <c r="AK74" s="79">
        <v>1500</v>
      </c>
      <c r="AL74" s="94" t="s">
        <v>939</v>
      </c>
      <c r="AM74" s="93" t="s">
        <v>783</v>
      </c>
    </row>
    <row r="75" spans="1:39" ht="99.15" hidden="1" customHeight="1" x14ac:dyDescent="0.3">
      <c r="A75" s="23">
        <v>49</v>
      </c>
      <c r="B75" s="24" t="s">
        <v>8</v>
      </c>
      <c r="C75" s="23" t="s">
        <v>19</v>
      </c>
      <c r="D75" s="24" t="s">
        <v>42</v>
      </c>
      <c r="E75" s="25" t="s">
        <v>43</v>
      </c>
      <c r="F75" s="23" t="s">
        <v>13</v>
      </c>
      <c r="G75" s="71">
        <v>2600</v>
      </c>
      <c r="H75" s="71">
        <f t="shared" si="7"/>
        <v>3900</v>
      </c>
      <c r="K75" s="21"/>
      <c r="M75" s="71">
        <v>2600</v>
      </c>
      <c r="N75" s="71">
        <f t="shared" si="1"/>
        <v>3900</v>
      </c>
      <c r="O75" s="29"/>
      <c r="P75" s="30">
        <v>2542</v>
      </c>
      <c r="Q75" s="30">
        <v>3813</v>
      </c>
      <c r="R75" s="33">
        <v>2542</v>
      </c>
      <c r="S75" s="33">
        <f t="shared" si="2"/>
        <v>3813</v>
      </c>
      <c r="T75" s="30">
        <v>2542</v>
      </c>
      <c r="U75" s="31">
        <v>3813</v>
      </c>
      <c r="V75" s="33">
        <v>2542</v>
      </c>
      <c r="W75" s="36">
        <v>3813</v>
      </c>
      <c r="X75" s="55">
        <v>2542</v>
      </c>
      <c r="Y75" s="55">
        <v>3813</v>
      </c>
      <c r="Z75" s="33">
        <v>2542</v>
      </c>
      <c r="AA75" s="37">
        <v>3813</v>
      </c>
      <c r="AB75" s="42">
        <v>3000</v>
      </c>
      <c r="AC75" s="43">
        <f t="shared" si="3"/>
        <v>4500</v>
      </c>
      <c r="AD75" s="33">
        <f>2500*(1+2%)</f>
        <v>2550</v>
      </c>
      <c r="AE75" s="33">
        <f t="shared" si="10"/>
        <v>3825</v>
      </c>
      <c r="AF75" s="30">
        <v>2542</v>
      </c>
      <c r="AG75" s="48">
        <f t="shared" si="11"/>
        <v>3813</v>
      </c>
      <c r="AH75" s="44">
        <v>793.43</v>
      </c>
      <c r="AI75" s="44">
        <f t="shared" si="6"/>
        <v>1190.145</v>
      </c>
      <c r="AJ75" s="79">
        <v>2500</v>
      </c>
      <c r="AK75" s="79">
        <v>3750</v>
      </c>
      <c r="AL75" s="94" t="s">
        <v>940</v>
      </c>
      <c r="AM75" s="93" t="s">
        <v>783</v>
      </c>
    </row>
    <row r="76" spans="1:39" ht="99.15" hidden="1" customHeight="1" x14ac:dyDescent="0.3">
      <c r="A76" s="26">
        <v>50</v>
      </c>
      <c r="B76" s="24" t="s">
        <v>8</v>
      </c>
      <c r="C76" s="23" t="s">
        <v>19</v>
      </c>
      <c r="D76" s="24" t="s">
        <v>572</v>
      </c>
      <c r="E76" s="25"/>
      <c r="F76" s="23" t="s">
        <v>13</v>
      </c>
      <c r="G76" s="71">
        <v>2000</v>
      </c>
      <c r="H76" s="71">
        <f t="shared" si="7"/>
        <v>3000</v>
      </c>
      <c r="K76" s="21"/>
      <c r="M76" s="71">
        <v>2000</v>
      </c>
      <c r="N76" s="71">
        <f t="shared" si="1"/>
        <v>3000</v>
      </c>
      <c r="O76" s="29"/>
      <c r="P76" s="30">
        <v>2033</v>
      </c>
      <c r="Q76" s="30">
        <v>3049.5</v>
      </c>
      <c r="R76" s="33">
        <v>2033</v>
      </c>
      <c r="S76" s="33">
        <f t="shared" si="2"/>
        <v>3049.5</v>
      </c>
      <c r="T76" s="30">
        <v>2033</v>
      </c>
      <c r="U76" s="31">
        <v>3049.5</v>
      </c>
      <c r="V76" s="33">
        <v>2033</v>
      </c>
      <c r="W76" s="36">
        <v>3049.5</v>
      </c>
      <c r="X76" s="55">
        <v>2034</v>
      </c>
      <c r="Y76" s="55">
        <v>3050</v>
      </c>
      <c r="Z76" s="33">
        <v>2033</v>
      </c>
      <c r="AA76" s="37">
        <v>3049.5</v>
      </c>
      <c r="AB76" s="42">
        <v>1000</v>
      </c>
      <c r="AC76" s="43">
        <f t="shared" si="3"/>
        <v>1500</v>
      </c>
      <c r="AD76" s="33">
        <f>2000*(1+2%)</f>
        <v>2040</v>
      </c>
      <c r="AE76" s="33">
        <f t="shared" si="10"/>
        <v>3060</v>
      </c>
      <c r="AF76" s="30">
        <v>2033</v>
      </c>
      <c r="AG76" s="48">
        <f t="shared" si="11"/>
        <v>3049.5</v>
      </c>
      <c r="AH76" s="44">
        <v>1462.28</v>
      </c>
      <c r="AI76" s="44">
        <f t="shared" si="6"/>
        <v>2193.42</v>
      </c>
      <c r="AJ76" s="79">
        <v>2000</v>
      </c>
      <c r="AK76" s="79">
        <v>3000</v>
      </c>
      <c r="AL76" s="94" t="s">
        <v>941</v>
      </c>
      <c r="AM76" s="93" t="s">
        <v>783</v>
      </c>
    </row>
    <row r="77" spans="1:39" ht="99.15" hidden="1" customHeight="1" x14ac:dyDescent="0.3">
      <c r="A77" s="23">
        <v>51</v>
      </c>
      <c r="B77" s="24" t="s">
        <v>8</v>
      </c>
      <c r="C77" s="23" t="s">
        <v>19</v>
      </c>
      <c r="D77" s="24" t="s">
        <v>44</v>
      </c>
      <c r="E77" s="25"/>
      <c r="F77" s="23" t="s">
        <v>13</v>
      </c>
      <c r="G77" s="71">
        <v>2600</v>
      </c>
      <c r="H77" s="71">
        <f t="shared" si="7"/>
        <v>3900</v>
      </c>
      <c r="K77" s="21"/>
      <c r="M77" s="71">
        <v>2600</v>
      </c>
      <c r="N77" s="71">
        <f t="shared" si="1"/>
        <v>3900</v>
      </c>
      <c r="O77" s="29"/>
      <c r="P77" s="30">
        <v>2542</v>
      </c>
      <c r="Q77" s="30">
        <v>3813</v>
      </c>
      <c r="R77" s="33">
        <v>2542</v>
      </c>
      <c r="S77" s="33">
        <f t="shared" si="2"/>
        <v>3813</v>
      </c>
      <c r="T77" s="30">
        <v>2542</v>
      </c>
      <c r="U77" s="31">
        <v>3813</v>
      </c>
      <c r="V77" s="33">
        <v>2542</v>
      </c>
      <c r="W77" s="36">
        <v>3813</v>
      </c>
      <c r="X77" s="55">
        <v>2542</v>
      </c>
      <c r="Y77" s="55">
        <v>3813</v>
      </c>
      <c r="Z77" s="33">
        <v>2542</v>
      </c>
      <c r="AA77" s="37">
        <v>3813</v>
      </c>
      <c r="AB77" s="42">
        <v>1000</v>
      </c>
      <c r="AC77" s="43">
        <f t="shared" si="3"/>
        <v>1500</v>
      </c>
      <c r="AD77" s="33">
        <f>2500*(1+2%)</f>
        <v>2550</v>
      </c>
      <c r="AE77" s="33">
        <f t="shared" si="10"/>
        <v>3825</v>
      </c>
      <c r="AF77" s="30">
        <v>2542</v>
      </c>
      <c r="AG77" s="48">
        <f t="shared" si="11"/>
        <v>3813</v>
      </c>
      <c r="AH77" s="44">
        <v>1462.28</v>
      </c>
      <c r="AI77" s="44">
        <f t="shared" si="6"/>
        <v>2193.42</v>
      </c>
      <c r="AJ77" s="79">
        <v>2500</v>
      </c>
      <c r="AK77" s="79">
        <v>3750</v>
      </c>
      <c r="AL77" s="94" t="s">
        <v>942</v>
      </c>
      <c r="AM77" s="93" t="s">
        <v>783</v>
      </c>
    </row>
    <row r="78" spans="1:39" ht="99.15" hidden="1" customHeight="1" x14ac:dyDescent="0.3">
      <c r="A78" s="26">
        <v>52</v>
      </c>
      <c r="B78" s="24" t="s">
        <v>8</v>
      </c>
      <c r="C78" s="23" t="s">
        <v>45</v>
      </c>
      <c r="D78" s="24" t="s">
        <v>746</v>
      </c>
      <c r="E78" s="25"/>
      <c r="F78" s="23" t="s">
        <v>46</v>
      </c>
      <c r="G78" s="71">
        <v>900</v>
      </c>
      <c r="H78" s="71">
        <f t="shared" si="7"/>
        <v>1350</v>
      </c>
      <c r="K78" s="21"/>
      <c r="M78" s="71">
        <v>900</v>
      </c>
      <c r="N78" s="71">
        <f t="shared" si="1"/>
        <v>1350</v>
      </c>
      <c r="O78" s="29"/>
      <c r="P78" s="30">
        <v>864</v>
      </c>
      <c r="Q78" s="30">
        <v>1296</v>
      </c>
      <c r="R78" s="33">
        <v>864</v>
      </c>
      <c r="S78" s="33">
        <f t="shared" si="2"/>
        <v>1296</v>
      </c>
      <c r="T78" s="30">
        <v>864</v>
      </c>
      <c r="U78" s="31">
        <v>1296</v>
      </c>
      <c r="V78" s="33">
        <v>864</v>
      </c>
      <c r="W78" s="36">
        <v>1296</v>
      </c>
      <c r="X78" s="55">
        <v>865</v>
      </c>
      <c r="Y78" s="55">
        <v>1297</v>
      </c>
      <c r="Z78" s="33">
        <v>864</v>
      </c>
      <c r="AA78" s="37">
        <v>1296</v>
      </c>
      <c r="AB78" s="42">
        <v>600</v>
      </c>
      <c r="AC78" s="43">
        <f t="shared" si="3"/>
        <v>900</v>
      </c>
      <c r="AD78" s="33">
        <f>850*(1+2%)</f>
        <v>867</v>
      </c>
      <c r="AE78" s="33">
        <f t="shared" si="10"/>
        <v>1300.5</v>
      </c>
      <c r="AF78" s="30">
        <v>864</v>
      </c>
      <c r="AG78" s="48">
        <f t="shared" si="11"/>
        <v>1296</v>
      </c>
      <c r="AH78" s="44">
        <v>677.84</v>
      </c>
      <c r="AI78" s="44">
        <f t="shared" si="6"/>
        <v>1016.76</v>
      </c>
      <c r="AJ78" s="79">
        <v>850</v>
      </c>
      <c r="AK78" s="79">
        <v>1275</v>
      </c>
      <c r="AL78" s="94" t="s">
        <v>943</v>
      </c>
      <c r="AM78" s="93" t="s">
        <v>783</v>
      </c>
    </row>
    <row r="79" spans="1:39" ht="99.15" hidden="1" customHeight="1" x14ac:dyDescent="0.3">
      <c r="A79" s="23">
        <v>53</v>
      </c>
      <c r="B79" s="24" t="s">
        <v>8</v>
      </c>
      <c r="C79" s="23" t="s">
        <v>47</v>
      </c>
      <c r="D79" s="24" t="s">
        <v>573</v>
      </c>
      <c r="E79" s="25"/>
      <c r="F79" s="23" t="s">
        <v>13</v>
      </c>
      <c r="G79" s="71">
        <v>600</v>
      </c>
      <c r="H79" s="71">
        <f t="shared" si="7"/>
        <v>900</v>
      </c>
      <c r="K79" s="21"/>
      <c r="M79" s="71">
        <v>600</v>
      </c>
      <c r="N79" s="71">
        <f t="shared" si="1"/>
        <v>900</v>
      </c>
      <c r="O79" s="29"/>
      <c r="P79" s="30">
        <v>508</v>
      </c>
      <c r="Q79" s="30">
        <v>762</v>
      </c>
      <c r="R79" s="33">
        <v>508</v>
      </c>
      <c r="S79" s="33">
        <f t="shared" si="2"/>
        <v>762</v>
      </c>
      <c r="T79" s="30">
        <v>508</v>
      </c>
      <c r="U79" s="31">
        <v>762</v>
      </c>
      <c r="V79" s="33">
        <v>508</v>
      </c>
      <c r="W79" s="36">
        <v>762</v>
      </c>
      <c r="X79" s="55">
        <v>509</v>
      </c>
      <c r="Y79" s="55">
        <v>763</v>
      </c>
      <c r="Z79" s="33">
        <v>508</v>
      </c>
      <c r="AA79" s="37">
        <v>762</v>
      </c>
      <c r="AB79" s="42">
        <v>600</v>
      </c>
      <c r="AC79" s="43">
        <f t="shared" si="3"/>
        <v>900</v>
      </c>
      <c r="AD79" s="33">
        <f>500*(1+2%)</f>
        <v>510</v>
      </c>
      <c r="AE79" s="33">
        <f t="shared" si="10"/>
        <v>765</v>
      </c>
      <c r="AF79" s="30">
        <v>508</v>
      </c>
      <c r="AG79" s="48">
        <f t="shared" si="11"/>
        <v>762</v>
      </c>
      <c r="AH79" s="44">
        <v>235.13</v>
      </c>
      <c r="AI79" s="44">
        <f t="shared" si="6"/>
        <v>352.69499999999999</v>
      </c>
      <c r="AJ79" s="79">
        <v>500</v>
      </c>
      <c r="AK79" s="79">
        <v>750</v>
      </c>
      <c r="AL79" s="94" t="s">
        <v>944</v>
      </c>
      <c r="AM79" s="93" t="s">
        <v>783</v>
      </c>
    </row>
    <row r="80" spans="1:39" ht="99.15" customHeight="1" x14ac:dyDescent="0.3">
      <c r="A80" s="26">
        <v>54</v>
      </c>
      <c r="B80" s="24" t="s">
        <v>8</v>
      </c>
      <c r="C80" s="23" t="s">
        <v>47</v>
      </c>
      <c r="D80" s="24" t="s">
        <v>48</v>
      </c>
      <c r="E80" s="25"/>
      <c r="F80" s="23" t="s">
        <v>13</v>
      </c>
      <c r="G80" s="57">
        <v>1000</v>
      </c>
      <c r="H80" s="71">
        <f t="shared" si="7"/>
        <v>1500</v>
      </c>
      <c r="K80" s="21"/>
      <c r="M80" s="71">
        <v>600</v>
      </c>
      <c r="N80" s="71">
        <f t="shared" si="1"/>
        <v>900</v>
      </c>
      <c r="O80" s="29"/>
      <c r="P80" s="30">
        <v>508</v>
      </c>
      <c r="Q80" s="30">
        <v>762</v>
      </c>
      <c r="R80" s="33">
        <v>508</v>
      </c>
      <c r="S80" s="33">
        <f t="shared" si="2"/>
        <v>762</v>
      </c>
      <c r="T80" s="30">
        <v>508</v>
      </c>
      <c r="U80" s="31">
        <v>762</v>
      </c>
      <c r="V80" s="33">
        <v>508</v>
      </c>
      <c r="W80" s="36">
        <v>762</v>
      </c>
      <c r="X80" s="55">
        <v>509</v>
      </c>
      <c r="Y80" s="55">
        <v>763</v>
      </c>
      <c r="Z80" s="33">
        <v>508</v>
      </c>
      <c r="AA80" s="37">
        <v>762</v>
      </c>
      <c r="AB80" s="42">
        <v>600</v>
      </c>
      <c r="AC80" s="43">
        <f t="shared" si="3"/>
        <v>900</v>
      </c>
      <c r="AD80" s="33">
        <f>500*(1+2%)</f>
        <v>510</v>
      </c>
      <c r="AE80" s="33">
        <f t="shared" si="10"/>
        <v>765</v>
      </c>
      <c r="AF80" s="30">
        <v>508</v>
      </c>
      <c r="AG80" s="48">
        <f t="shared" si="11"/>
        <v>762</v>
      </c>
      <c r="AH80" s="44">
        <v>235.13</v>
      </c>
      <c r="AI80" s="44">
        <f t="shared" si="6"/>
        <v>352.69499999999999</v>
      </c>
      <c r="AJ80" s="79">
        <v>500</v>
      </c>
      <c r="AK80" s="79">
        <v>750</v>
      </c>
      <c r="AL80" s="94" t="s">
        <v>945</v>
      </c>
      <c r="AM80" s="95" t="s">
        <v>787</v>
      </c>
    </row>
    <row r="81" spans="1:39" ht="99.15" hidden="1" customHeight="1" x14ac:dyDescent="0.3">
      <c r="A81" s="23">
        <v>55</v>
      </c>
      <c r="B81" s="24" t="s">
        <v>8</v>
      </c>
      <c r="C81" s="23" t="s">
        <v>47</v>
      </c>
      <c r="D81" s="24" t="s">
        <v>49</v>
      </c>
      <c r="E81" s="25"/>
      <c r="F81" s="23" t="s">
        <v>13</v>
      </c>
      <c r="G81" s="71">
        <v>1600</v>
      </c>
      <c r="H81" s="71">
        <f t="shared" si="7"/>
        <v>2400</v>
      </c>
      <c r="K81" s="21"/>
      <c r="M81" s="71">
        <v>1600</v>
      </c>
      <c r="N81" s="71">
        <f t="shared" si="1"/>
        <v>2400</v>
      </c>
      <c r="O81" s="29"/>
      <c r="P81" s="30">
        <v>1525</v>
      </c>
      <c r="Q81" s="30">
        <v>2287.5</v>
      </c>
      <c r="R81" s="33">
        <v>1525</v>
      </c>
      <c r="S81" s="33">
        <f t="shared" si="2"/>
        <v>2287.5</v>
      </c>
      <c r="T81" s="30">
        <v>1525</v>
      </c>
      <c r="U81" s="31">
        <v>2287.5</v>
      </c>
      <c r="V81" s="33">
        <v>1525</v>
      </c>
      <c r="W81" s="36">
        <v>2287.5</v>
      </c>
      <c r="X81" s="55">
        <v>1525</v>
      </c>
      <c r="Y81" s="55">
        <v>2288</v>
      </c>
      <c r="Z81" s="33">
        <v>1525</v>
      </c>
      <c r="AA81" s="37">
        <v>2287.5</v>
      </c>
      <c r="AB81" s="42">
        <v>1700</v>
      </c>
      <c r="AC81" s="43">
        <f t="shared" si="3"/>
        <v>2550</v>
      </c>
      <c r="AD81" s="33">
        <f>1500*(1+2%)</f>
        <v>1530</v>
      </c>
      <c r="AE81" s="33">
        <f t="shared" si="10"/>
        <v>2295</v>
      </c>
      <c r="AF81" s="30">
        <v>1525</v>
      </c>
      <c r="AG81" s="48">
        <f t="shared" si="11"/>
        <v>2287.5</v>
      </c>
      <c r="AH81" s="34" t="s">
        <v>775</v>
      </c>
      <c r="AI81" s="34" t="s">
        <v>775</v>
      </c>
      <c r="AJ81" s="79">
        <v>1500</v>
      </c>
      <c r="AK81" s="79">
        <v>2250</v>
      </c>
      <c r="AL81" s="94" t="s">
        <v>946</v>
      </c>
      <c r="AM81" s="93" t="s">
        <v>783</v>
      </c>
    </row>
    <row r="82" spans="1:39" ht="99.15" hidden="1" customHeight="1" x14ac:dyDescent="0.3">
      <c r="A82" s="26">
        <v>56</v>
      </c>
      <c r="B82" s="24" t="s">
        <v>8</v>
      </c>
      <c r="C82" s="23" t="s">
        <v>47</v>
      </c>
      <c r="D82" s="24" t="s">
        <v>574</v>
      </c>
      <c r="E82" s="25"/>
      <c r="F82" s="23" t="s">
        <v>13</v>
      </c>
      <c r="G82" s="71">
        <v>1100</v>
      </c>
      <c r="H82" s="71">
        <f t="shared" si="7"/>
        <v>1650</v>
      </c>
      <c r="K82" s="21"/>
      <c r="M82" s="71">
        <v>1100</v>
      </c>
      <c r="N82" s="71">
        <f t="shared" si="1"/>
        <v>1650</v>
      </c>
      <c r="O82" s="29"/>
      <c r="P82" s="30">
        <v>1017</v>
      </c>
      <c r="Q82" s="30">
        <v>1525.5</v>
      </c>
      <c r="R82" s="33">
        <v>1017</v>
      </c>
      <c r="S82" s="33">
        <f t="shared" si="2"/>
        <v>1525.5</v>
      </c>
      <c r="T82" s="30">
        <v>1017</v>
      </c>
      <c r="U82" s="31">
        <v>1525.5</v>
      </c>
      <c r="V82" s="33">
        <v>1017</v>
      </c>
      <c r="W82" s="36">
        <v>1525.5</v>
      </c>
      <c r="X82" s="55">
        <v>1017</v>
      </c>
      <c r="Y82" s="55">
        <v>1525</v>
      </c>
      <c r="Z82" s="33">
        <v>1017</v>
      </c>
      <c r="AA82" s="37">
        <v>1525.5</v>
      </c>
      <c r="AB82" s="42">
        <v>1100</v>
      </c>
      <c r="AC82" s="43">
        <f t="shared" si="3"/>
        <v>1650</v>
      </c>
      <c r="AD82" s="33">
        <f>1000*(1+2%)</f>
        <v>1020</v>
      </c>
      <c r="AE82" s="33">
        <f t="shared" si="10"/>
        <v>1530</v>
      </c>
      <c r="AF82" s="30">
        <v>1017</v>
      </c>
      <c r="AG82" s="48">
        <f t="shared" si="11"/>
        <v>1525.5</v>
      </c>
      <c r="AH82" s="34" t="s">
        <v>775</v>
      </c>
      <c r="AI82" s="34" t="s">
        <v>775</v>
      </c>
      <c r="AJ82" s="79">
        <v>1000</v>
      </c>
      <c r="AK82" s="79">
        <v>1500</v>
      </c>
      <c r="AL82" s="94" t="s">
        <v>947</v>
      </c>
      <c r="AM82" s="93" t="s">
        <v>783</v>
      </c>
    </row>
    <row r="83" spans="1:39" ht="99.15" hidden="1" customHeight="1" x14ac:dyDescent="0.3">
      <c r="A83" s="23">
        <v>57</v>
      </c>
      <c r="B83" s="24" t="s">
        <v>8</v>
      </c>
      <c r="C83" s="23" t="s">
        <v>47</v>
      </c>
      <c r="D83" s="24" t="s">
        <v>747</v>
      </c>
      <c r="E83" s="25"/>
      <c r="F83" s="23" t="s">
        <v>13</v>
      </c>
      <c r="G83" s="71">
        <v>1000</v>
      </c>
      <c r="H83" s="71">
        <f t="shared" si="7"/>
        <v>1500</v>
      </c>
      <c r="K83" s="21"/>
      <c r="M83" s="71">
        <v>1000</v>
      </c>
      <c r="N83" s="71">
        <f t="shared" si="1"/>
        <v>1500</v>
      </c>
      <c r="O83" s="29"/>
      <c r="P83" s="30">
        <v>1017</v>
      </c>
      <c r="Q83" s="30">
        <v>1525.5</v>
      </c>
      <c r="R83" s="33">
        <v>1017</v>
      </c>
      <c r="S83" s="33">
        <f t="shared" si="2"/>
        <v>1525.5</v>
      </c>
      <c r="T83" s="30">
        <v>1017</v>
      </c>
      <c r="U83" s="31">
        <v>1525.5</v>
      </c>
      <c r="V83" s="33">
        <v>1017</v>
      </c>
      <c r="W83" s="36">
        <v>1525.5</v>
      </c>
      <c r="X83" s="55">
        <v>1017</v>
      </c>
      <c r="Y83" s="55">
        <v>1525</v>
      </c>
      <c r="Z83" s="33">
        <v>1017</v>
      </c>
      <c r="AA83" s="37">
        <v>1525.5</v>
      </c>
      <c r="AB83" s="42">
        <v>1000</v>
      </c>
      <c r="AC83" s="43">
        <f t="shared" si="3"/>
        <v>1500</v>
      </c>
      <c r="AD83" s="33">
        <f>1000*(1+2%)</f>
        <v>1020</v>
      </c>
      <c r="AE83" s="33">
        <f t="shared" si="10"/>
        <v>1530</v>
      </c>
      <c r="AF83" s="30">
        <v>1017</v>
      </c>
      <c r="AG83" s="48">
        <f t="shared" si="11"/>
        <v>1525.5</v>
      </c>
      <c r="AH83" s="34" t="s">
        <v>775</v>
      </c>
      <c r="AI83" s="34" t="s">
        <v>775</v>
      </c>
      <c r="AJ83" s="79">
        <v>1000</v>
      </c>
      <c r="AK83" s="79">
        <v>1500</v>
      </c>
      <c r="AL83" s="94" t="s">
        <v>948</v>
      </c>
      <c r="AM83" s="93" t="s">
        <v>783</v>
      </c>
    </row>
    <row r="84" spans="1:39" ht="99.15" hidden="1" customHeight="1" x14ac:dyDescent="0.3">
      <c r="A84" s="26">
        <v>58</v>
      </c>
      <c r="B84" s="24" t="s">
        <v>8</v>
      </c>
      <c r="C84" s="23" t="s">
        <v>47</v>
      </c>
      <c r="D84" s="24" t="s">
        <v>748</v>
      </c>
      <c r="E84" s="25"/>
      <c r="F84" s="23" t="s">
        <v>13</v>
      </c>
      <c r="G84" s="71">
        <v>1900</v>
      </c>
      <c r="H84" s="71">
        <f t="shared" si="7"/>
        <v>2850</v>
      </c>
      <c r="K84" s="21"/>
      <c r="M84" s="71">
        <v>1900</v>
      </c>
      <c r="N84" s="71">
        <f t="shared" si="1"/>
        <v>2850</v>
      </c>
      <c r="O84" s="29"/>
      <c r="P84" s="30">
        <v>1836</v>
      </c>
      <c r="Q84" s="30">
        <v>2754</v>
      </c>
      <c r="R84" s="33">
        <v>1836</v>
      </c>
      <c r="S84" s="33">
        <f t="shared" si="2"/>
        <v>2754</v>
      </c>
      <c r="T84" s="30">
        <v>1836</v>
      </c>
      <c r="U84" s="31">
        <v>2754</v>
      </c>
      <c r="V84" s="33">
        <v>1836</v>
      </c>
      <c r="W84" s="36">
        <v>2754</v>
      </c>
      <c r="X84" s="55">
        <v>1830</v>
      </c>
      <c r="Y84" s="55">
        <v>2745</v>
      </c>
      <c r="Z84" s="33">
        <v>1836</v>
      </c>
      <c r="AA84" s="37">
        <v>2754</v>
      </c>
      <c r="AB84" s="42">
        <v>2500</v>
      </c>
      <c r="AC84" s="43">
        <f t="shared" si="3"/>
        <v>3750</v>
      </c>
      <c r="AD84" s="33">
        <f>1800*(1+2%)</f>
        <v>1836</v>
      </c>
      <c r="AE84" s="33">
        <f t="shared" si="10"/>
        <v>2754</v>
      </c>
      <c r="AF84" s="30">
        <v>1836</v>
      </c>
      <c r="AG84" s="48">
        <f t="shared" si="11"/>
        <v>2754</v>
      </c>
      <c r="AH84" s="34" t="s">
        <v>775</v>
      </c>
      <c r="AI84" s="34" t="s">
        <v>775</v>
      </c>
      <c r="AJ84" s="79">
        <v>1800</v>
      </c>
      <c r="AK84" s="79">
        <v>2700</v>
      </c>
      <c r="AL84" s="94" t="s">
        <v>949</v>
      </c>
      <c r="AM84" s="93" t="s">
        <v>783</v>
      </c>
    </row>
    <row r="85" spans="1:39" ht="99.15" hidden="1" customHeight="1" x14ac:dyDescent="0.3">
      <c r="A85" s="23">
        <v>59</v>
      </c>
      <c r="B85" s="24" t="s">
        <v>8</v>
      </c>
      <c r="C85" s="23" t="s">
        <v>47</v>
      </c>
      <c r="D85" s="24" t="s">
        <v>50</v>
      </c>
      <c r="E85" s="25"/>
      <c r="F85" s="23" t="s">
        <v>13</v>
      </c>
      <c r="G85" s="71">
        <v>1000</v>
      </c>
      <c r="H85" s="71">
        <f t="shared" si="7"/>
        <v>1500</v>
      </c>
      <c r="K85" s="21"/>
      <c r="M85" s="71">
        <v>1000</v>
      </c>
      <c r="N85" s="71">
        <f t="shared" si="1"/>
        <v>1500</v>
      </c>
      <c r="O85" s="29"/>
      <c r="P85" s="30">
        <v>1017</v>
      </c>
      <c r="Q85" s="30">
        <v>1525.5</v>
      </c>
      <c r="R85" s="33">
        <v>1017</v>
      </c>
      <c r="S85" s="33">
        <f t="shared" si="2"/>
        <v>1525.5</v>
      </c>
      <c r="T85" s="30">
        <v>1017</v>
      </c>
      <c r="U85" s="31">
        <v>1525.5</v>
      </c>
      <c r="V85" s="33">
        <v>1017</v>
      </c>
      <c r="W85" s="36">
        <v>1525.5</v>
      </c>
      <c r="X85" s="55">
        <v>1017</v>
      </c>
      <c r="Y85" s="55">
        <v>1525</v>
      </c>
      <c r="Z85" s="33">
        <v>1017</v>
      </c>
      <c r="AA85" s="37">
        <v>1525.5</v>
      </c>
      <c r="AB85" s="42">
        <v>700</v>
      </c>
      <c r="AC85" s="43">
        <f t="shared" si="3"/>
        <v>1050</v>
      </c>
      <c r="AD85" s="33">
        <f>1000*(1+2%)</f>
        <v>1020</v>
      </c>
      <c r="AE85" s="33">
        <f t="shared" si="10"/>
        <v>1530</v>
      </c>
      <c r="AF85" s="30">
        <v>1017</v>
      </c>
      <c r="AG85" s="48">
        <f t="shared" si="11"/>
        <v>1525.5</v>
      </c>
      <c r="AH85" s="44">
        <v>1867.88</v>
      </c>
      <c r="AI85" s="44">
        <f t="shared" si="6"/>
        <v>2801.82</v>
      </c>
      <c r="AJ85" s="79">
        <v>1000</v>
      </c>
      <c r="AK85" s="79">
        <v>1500</v>
      </c>
      <c r="AL85" s="94" t="s">
        <v>950</v>
      </c>
      <c r="AM85" s="93" t="s">
        <v>783</v>
      </c>
    </row>
    <row r="86" spans="1:39" ht="99.15" hidden="1" customHeight="1" x14ac:dyDescent="0.3">
      <c r="A86" s="26">
        <v>60</v>
      </c>
      <c r="B86" s="24" t="s">
        <v>8</v>
      </c>
      <c r="C86" s="23" t="s">
        <v>47</v>
      </c>
      <c r="D86" s="24" t="s">
        <v>51</v>
      </c>
      <c r="E86" s="25"/>
      <c r="F86" s="23" t="s">
        <v>13</v>
      </c>
      <c r="G86" s="71">
        <v>1000</v>
      </c>
      <c r="H86" s="71">
        <f t="shared" si="7"/>
        <v>1500</v>
      </c>
      <c r="K86" s="21"/>
      <c r="M86" s="71">
        <v>1000</v>
      </c>
      <c r="N86" s="71">
        <f t="shared" si="1"/>
        <v>1500</v>
      </c>
      <c r="O86" s="29"/>
      <c r="P86" s="30">
        <v>1017</v>
      </c>
      <c r="Q86" s="30">
        <v>1525.5</v>
      </c>
      <c r="R86" s="33">
        <v>1017</v>
      </c>
      <c r="S86" s="33">
        <f t="shared" si="2"/>
        <v>1525.5</v>
      </c>
      <c r="T86" s="30">
        <v>1017</v>
      </c>
      <c r="U86" s="31">
        <v>1525.5</v>
      </c>
      <c r="V86" s="33">
        <v>1017</v>
      </c>
      <c r="W86" s="36">
        <v>1525.5</v>
      </c>
      <c r="X86" s="55">
        <v>1017</v>
      </c>
      <c r="Y86" s="55">
        <v>1525</v>
      </c>
      <c r="Z86" s="33">
        <v>1017</v>
      </c>
      <c r="AA86" s="37">
        <v>1525.5</v>
      </c>
      <c r="AB86" s="42">
        <v>900</v>
      </c>
      <c r="AC86" s="43">
        <f t="shared" si="3"/>
        <v>1350</v>
      </c>
      <c r="AD86" s="33">
        <f>1000*(1+2%)</f>
        <v>1020</v>
      </c>
      <c r="AE86" s="33">
        <f t="shared" si="10"/>
        <v>1530</v>
      </c>
      <c r="AF86" s="30">
        <v>1017</v>
      </c>
      <c r="AG86" s="48">
        <f t="shared" si="11"/>
        <v>1525.5</v>
      </c>
      <c r="AH86" s="44">
        <v>1867.88</v>
      </c>
      <c r="AI86" s="44">
        <f t="shared" si="6"/>
        <v>2801.82</v>
      </c>
      <c r="AJ86" s="79">
        <v>1000</v>
      </c>
      <c r="AK86" s="79">
        <v>1500</v>
      </c>
      <c r="AL86" s="94" t="s">
        <v>951</v>
      </c>
      <c r="AM86" s="93" t="s">
        <v>783</v>
      </c>
    </row>
    <row r="87" spans="1:39" ht="99.15" hidden="1" customHeight="1" x14ac:dyDescent="0.3">
      <c r="A87" s="23">
        <v>61</v>
      </c>
      <c r="B87" s="24" t="s">
        <v>8</v>
      </c>
      <c r="C87" s="23" t="s">
        <v>47</v>
      </c>
      <c r="D87" s="24" t="s">
        <v>52</v>
      </c>
      <c r="E87" s="25"/>
      <c r="F87" s="23" t="s">
        <v>13</v>
      </c>
      <c r="G87" s="71">
        <v>1500</v>
      </c>
      <c r="H87" s="71">
        <f t="shared" si="7"/>
        <v>2250</v>
      </c>
      <c r="K87" s="21"/>
      <c r="M87" s="71">
        <v>1500</v>
      </c>
      <c r="N87" s="71">
        <f t="shared" si="1"/>
        <v>2250</v>
      </c>
      <c r="O87" s="29"/>
      <c r="P87" s="30">
        <v>1525</v>
      </c>
      <c r="Q87" s="30">
        <v>2287.5</v>
      </c>
      <c r="R87" s="33">
        <v>1525</v>
      </c>
      <c r="S87" s="33">
        <f t="shared" si="2"/>
        <v>2287.5</v>
      </c>
      <c r="T87" s="30">
        <v>1525</v>
      </c>
      <c r="U87" s="31">
        <v>2287.5</v>
      </c>
      <c r="V87" s="33">
        <v>1525</v>
      </c>
      <c r="W87" s="36">
        <v>2287.5</v>
      </c>
      <c r="X87" s="55">
        <v>1525</v>
      </c>
      <c r="Y87" s="55">
        <v>2288</v>
      </c>
      <c r="Z87" s="33">
        <v>1525</v>
      </c>
      <c r="AA87" s="37">
        <v>2287.5</v>
      </c>
      <c r="AB87" s="42">
        <v>1300</v>
      </c>
      <c r="AC87" s="43">
        <f t="shared" si="3"/>
        <v>1950</v>
      </c>
      <c r="AD87" s="33">
        <f>1500*(1+2%)</f>
        <v>1530</v>
      </c>
      <c r="AE87" s="33">
        <f t="shared" si="10"/>
        <v>2295</v>
      </c>
      <c r="AF87" s="30">
        <v>1525</v>
      </c>
      <c r="AG87" s="48">
        <f t="shared" si="11"/>
        <v>2287.5</v>
      </c>
      <c r="AH87" s="44">
        <v>1867.88</v>
      </c>
      <c r="AI87" s="44">
        <f t="shared" si="6"/>
        <v>2801.82</v>
      </c>
      <c r="AJ87" s="79">
        <v>1500</v>
      </c>
      <c r="AK87" s="79">
        <v>2250</v>
      </c>
      <c r="AL87" s="94" t="s">
        <v>952</v>
      </c>
      <c r="AM87" s="93" t="s">
        <v>783</v>
      </c>
    </row>
    <row r="88" spans="1:39" ht="99.15" hidden="1" customHeight="1" x14ac:dyDescent="0.3">
      <c r="A88" s="26">
        <v>62</v>
      </c>
      <c r="B88" s="24" t="s">
        <v>8</v>
      </c>
      <c r="C88" s="23" t="s">
        <v>47</v>
      </c>
      <c r="D88" s="24" t="s">
        <v>53</v>
      </c>
      <c r="E88" s="25"/>
      <c r="F88" s="23" t="s">
        <v>13</v>
      </c>
      <c r="G88" s="71">
        <v>2600</v>
      </c>
      <c r="H88" s="71">
        <f t="shared" si="7"/>
        <v>3900</v>
      </c>
      <c r="K88" s="21"/>
      <c r="M88" s="71">
        <v>2600</v>
      </c>
      <c r="N88" s="71">
        <f t="shared" si="1"/>
        <v>3900</v>
      </c>
      <c r="O88" s="29"/>
      <c r="P88" s="30">
        <v>2542</v>
      </c>
      <c r="Q88" s="30">
        <v>3813</v>
      </c>
      <c r="R88" s="33">
        <v>2542</v>
      </c>
      <c r="S88" s="33">
        <f t="shared" si="2"/>
        <v>3813</v>
      </c>
      <c r="T88" s="30">
        <v>2542</v>
      </c>
      <c r="U88" s="31">
        <v>3813</v>
      </c>
      <c r="V88" s="33">
        <v>2542</v>
      </c>
      <c r="W88" s="36">
        <v>3813</v>
      </c>
      <c r="X88" s="55">
        <v>2542</v>
      </c>
      <c r="Y88" s="55">
        <v>3813</v>
      </c>
      <c r="Z88" s="33">
        <v>2542</v>
      </c>
      <c r="AA88" s="37">
        <v>3813</v>
      </c>
      <c r="AB88" s="42">
        <v>2500</v>
      </c>
      <c r="AC88" s="43">
        <f t="shared" si="3"/>
        <v>3750</v>
      </c>
      <c r="AD88" s="33">
        <f>2500*(1+2%)</f>
        <v>2550</v>
      </c>
      <c r="AE88" s="33">
        <f t="shared" si="10"/>
        <v>3825</v>
      </c>
      <c r="AF88" s="30">
        <v>2542</v>
      </c>
      <c r="AG88" s="48">
        <f t="shared" si="11"/>
        <v>3813</v>
      </c>
      <c r="AH88" s="44">
        <v>930.31</v>
      </c>
      <c r="AI88" s="44">
        <f t="shared" si="6"/>
        <v>1395.4649999999999</v>
      </c>
      <c r="AJ88" s="79">
        <v>2500</v>
      </c>
      <c r="AK88" s="79">
        <v>3750</v>
      </c>
      <c r="AL88" s="94" t="s">
        <v>953</v>
      </c>
      <c r="AM88" s="93" t="s">
        <v>783</v>
      </c>
    </row>
    <row r="89" spans="1:39" ht="99.15" customHeight="1" x14ac:dyDescent="0.3">
      <c r="A89" s="23">
        <v>63</v>
      </c>
      <c r="B89" s="24" t="s">
        <v>8</v>
      </c>
      <c r="C89" s="23" t="s">
        <v>47</v>
      </c>
      <c r="D89" s="24" t="s">
        <v>54</v>
      </c>
      <c r="E89" s="25"/>
      <c r="F89" s="23" t="s">
        <v>13</v>
      </c>
      <c r="G89" s="57">
        <v>4000</v>
      </c>
      <c r="H89" s="71">
        <f t="shared" si="7"/>
        <v>6000</v>
      </c>
      <c r="K89" s="21"/>
      <c r="M89" s="71">
        <v>3000</v>
      </c>
      <c r="N89" s="71">
        <f t="shared" si="1"/>
        <v>4500</v>
      </c>
      <c r="O89" s="29"/>
      <c r="P89" s="30">
        <v>3050</v>
      </c>
      <c r="Q89" s="30">
        <v>4575</v>
      </c>
      <c r="R89" s="33">
        <v>3050</v>
      </c>
      <c r="S89" s="33">
        <f t="shared" si="2"/>
        <v>4575</v>
      </c>
      <c r="T89" s="30">
        <v>3050</v>
      </c>
      <c r="U89" s="31">
        <v>4575</v>
      </c>
      <c r="V89" s="33">
        <v>3050</v>
      </c>
      <c r="W89" s="36">
        <v>4575</v>
      </c>
      <c r="X89" s="55">
        <v>3050</v>
      </c>
      <c r="Y89" s="55">
        <v>4575</v>
      </c>
      <c r="Z89" s="33">
        <v>3050</v>
      </c>
      <c r="AA89" s="37">
        <v>4575</v>
      </c>
      <c r="AB89" s="42">
        <v>3000</v>
      </c>
      <c r="AC89" s="43">
        <f t="shared" si="3"/>
        <v>4500</v>
      </c>
      <c r="AD89" s="33">
        <f>3000*(1+2%)</f>
        <v>3060</v>
      </c>
      <c r="AE89" s="33">
        <f t="shared" si="10"/>
        <v>4590</v>
      </c>
      <c r="AF89" s="30">
        <v>3050</v>
      </c>
      <c r="AG89" s="48">
        <f t="shared" si="11"/>
        <v>4575</v>
      </c>
      <c r="AH89" s="44">
        <v>930.31</v>
      </c>
      <c r="AI89" s="44">
        <f t="shared" si="6"/>
        <v>1395.4649999999999</v>
      </c>
      <c r="AJ89" s="79">
        <v>3000</v>
      </c>
      <c r="AK89" s="79">
        <v>4500</v>
      </c>
      <c r="AL89" s="92" t="s">
        <v>801</v>
      </c>
      <c r="AM89" s="95" t="s">
        <v>787</v>
      </c>
    </row>
    <row r="90" spans="1:39" ht="99.15" hidden="1" customHeight="1" x14ac:dyDescent="0.3">
      <c r="A90" s="26">
        <v>64</v>
      </c>
      <c r="B90" s="24" t="s">
        <v>8</v>
      </c>
      <c r="C90" s="23" t="s">
        <v>47</v>
      </c>
      <c r="D90" s="24" t="s">
        <v>55</v>
      </c>
      <c r="E90" s="25"/>
      <c r="F90" s="23" t="s">
        <v>13</v>
      </c>
      <c r="G90" s="71">
        <v>3000</v>
      </c>
      <c r="H90" s="71">
        <f t="shared" si="7"/>
        <v>4500</v>
      </c>
      <c r="K90" s="21"/>
      <c r="M90" s="71">
        <v>3000</v>
      </c>
      <c r="N90" s="71">
        <f t="shared" si="1"/>
        <v>4500</v>
      </c>
      <c r="O90" s="29"/>
      <c r="P90" s="30">
        <v>3050</v>
      </c>
      <c r="Q90" s="30">
        <v>4575</v>
      </c>
      <c r="R90" s="33">
        <v>3050</v>
      </c>
      <c r="S90" s="33">
        <f t="shared" si="2"/>
        <v>4575</v>
      </c>
      <c r="T90" s="30">
        <v>3050</v>
      </c>
      <c r="U90" s="31">
        <v>4575</v>
      </c>
      <c r="V90" s="33">
        <v>3050</v>
      </c>
      <c r="W90" s="36">
        <v>4575</v>
      </c>
      <c r="X90" s="55">
        <v>3050</v>
      </c>
      <c r="Y90" s="55">
        <v>4575</v>
      </c>
      <c r="Z90" s="33">
        <v>3050</v>
      </c>
      <c r="AA90" s="37">
        <v>4575</v>
      </c>
      <c r="AB90" s="42">
        <v>2800</v>
      </c>
      <c r="AC90" s="43">
        <f t="shared" si="3"/>
        <v>4200</v>
      </c>
      <c r="AD90" s="33">
        <f>3000*(1+2%)</f>
        <v>3060</v>
      </c>
      <c r="AE90" s="33">
        <f t="shared" si="10"/>
        <v>4590</v>
      </c>
      <c r="AF90" s="30">
        <v>3050</v>
      </c>
      <c r="AG90" s="48">
        <f t="shared" si="11"/>
        <v>4575</v>
      </c>
      <c r="AH90" s="44">
        <v>930.31</v>
      </c>
      <c r="AI90" s="44">
        <f t="shared" si="6"/>
        <v>1395.4649999999999</v>
      </c>
      <c r="AJ90" s="79">
        <v>3000</v>
      </c>
      <c r="AK90" s="79">
        <v>4500</v>
      </c>
      <c r="AL90" s="92" t="s">
        <v>802</v>
      </c>
      <c r="AM90" s="93" t="s">
        <v>783</v>
      </c>
    </row>
    <row r="91" spans="1:39" ht="99.15" hidden="1" customHeight="1" x14ac:dyDescent="0.3">
      <c r="A91" s="23">
        <v>65</v>
      </c>
      <c r="B91" s="24" t="s">
        <v>8</v>
      </c>
      <c r="C91" s="23" t="s">
        <v>47</v>
      </c>
      <c r="D91" s="24" t="s">
        <v>56</v>
      </c>
      <c r="E91" s="25"/>
      <c r="F91" s="23" t="s">
        <v>13</v>
      </c>
      <c r="G91" s="71">
        <v>3000</v>
      </c>
      <c r="H91" s="71">
        <f t="shared" si="7"/>
        <v>4500</v>
      </c>
      <c r="K91" s="21"/>
      <c r="M91" s="71">
        <v>3000</v>
      </c>
      <c r="N91" s="71">
        <f t="shared" si="1"/>
        <v>4500</v>
      </c>
      <c r="O91" s="29"/>
      <c r="P91" s="30">
        <v>3050</v>
      </c>
      <c r="Q91" s="30">
        <v>4575</v>
      </c>
      <c r="R91" s="33">
        <v>3050</v>
      </c>
      <c r="S91" s="33">
        <f t="shared" si="2"/>
        <v>4575</v>
      </c>
      <c r="T91" s="30">
        <v>3050</v>
      </c>
      <c r="U91" s="31">
        <v>4575</v>
      </c>
      <c r="V91" s="33">
        <v>3050</v>
      </c>
      <c r="W91" s="36">
        <v>4575</v>
      </c>
      <c r="X91" s="55">
        <v>3050</v>
      </c>
      <c r="Y91" s="55">
        <v>4575</v>
      </c>
      <c r="Z91" s="33">
        <v>3050</v>
      </c>
      <c r="AA91" s="37">
        <v>4575</v>
      </c>
      <c r="AB91" s="42">
        <v>3000</v>
      </c>
      <c r="AC91" s="43">
        <f t="shared" si="3"/>
        <v>4500</v>
      </c>
      <c r="AD91" s="33">
        <f>3000*(1+2%)</f>
        <v>3060</v>
      </c>
      <c r="AE91" s="33">
        <f t="shared" si="10"/>
        <v>4590</v>
      </c>
      <c r="AF91" s="30">
        <v>3050</v>
      </c>
      <c r="AG91" s="48">
        <f t="shared" si="11"/>
        <v>4575</v>
      </c>
      <c r="AH91" s="44">
        <v>930.31</v>
      </c>
      <c r="AI91" s="44">
        <f t="shared" si="6"/>
        <v>1395.4649999999999</v>
      </c>
      <c r="AJ91" s="79">
        <v>3000</v>
      </c>
      <c r="AK91" s="79">
        <v>4500</v>
      </c>
      <c r="AL91" s="92" t="s">
        <v>803</v>
      </c>
      <c r="AM91" s="93" t="s">
        <v>783</v>
      </c>
    </row>
    <row r="92" spans="1:39" ht="99.15" hidden="1" customHeight="1" x14ac:dyDescent="0.3">
      <c r="A92" s="26">
        <v>66</v>
      </c>
      <c r="B92" s="24" t="s">
        <v>8</v>
      </c>
      <c r="C92" s="23" t="s">
        <v>57</v>
      </c>
      <c r="D92" s="24" t="s">
        <v>749</v>
      </c>
      <c r="E92" s="25" t="s">
        <v>58</v>
      </c>
      <c r="F92" s="23" t="s">
        <v>13</v>
      </c>
      <c r="G92" s="71">
        <v>800</v>
      </c>
      <c r="H92" s="71">
        <f t="shared" si="7"/>
        <v>1200</v>
      </c>
      <c r="K92" s="21"/>
      <c r="M92" s="71">
        <v>800</v>
      </c>
      <c r="N92" s="71">
        <f t="shared" ref="N92:N155" si="12">M92*1.5</f>
        <v>1200</v>
      </c>
      <c r="O92" s="29"/>
      <c r="P92" s="30">
        <v>610</v>
      </c>
      <c r="Q92" s="30">
        <v>915</v>
      </c>
      <c r="R92" s="33">
        <v>610</v>
      </c>
      <c r="S92" s="33">
        <f t="shared" ref="S92:S155" si="13">SUM(R92+R92*0.5)</f>
        <v>915</v>
      </c>
      <c r="T92" s="30">
        <v>610</v>
      </c>
      <c r="U92" s="31">
        <v>915</v>
      </c>
      <c r="V92" s="33">
        <v>610</v>
      </c>
      <c r="W92" s="36">
        <v>915</v>
      </c>
      <c r="X92" s="55">
        <v>610</v>
      </c>
      <c r="Y92" s="55">
        <v>915</v>
      </c>
      <c r="Z92" s="33">
        <v>610</v>
      </c>
      <c r="AA92" s="37">
        <v>915</v>
      </c>
      <c r="AB92" s="42">
        <v>800</v>
      </c>
      <c r="AC92" s="43">
        <f t="shared" ref="AC92:AC155" si="14">AB92+AB92*0.5</f>
        <v>1200</v>
      </c>
      <c r="AD92" s="33">
        <f>600*(1+2%)</f>
        <v>612</v>
      </c>
      <c r="AE92" s="33">
        <f t="shared" si="10"/>
        <v>918</v>
      </c>
      <c r="AF92" s="30">
        <v>610</v>
      </c>
      <c r="AG92" s="48">
        <f t="shared" si="11"/>
        <v>915</v>
      </c>
      <c r="AH92" s="44">
        <v>215.65</v>
      </c>
      <c r="AI92" s="44">
        <f t="shared" si="6"/>
        <v>323.47500000000002</v>
      </c>
      <c r="AJ92" s="79">
        <v>600</v>
      </c>
      <c r="AK92" s="79">
        <v>900</v>
      </c>
      <c r="AL92" s="94" t="s">
        <v>954</v>
      </c>
      <c r="AM92" s="93" t="s">
        <v>783</v>
      </c>
    </row>
    <row r="93" spans="1:39" ht="99.15" hidden="1" customHeight="1" x14ac:dyDescent="0.3">
      <c r="A93" s="23">
        <v>67</v>
      </c>
      <c r="B93" s="24" t="s">
        <v>8</v>
      </c>
      <c r="C93" s="23" t="s">
        <v>57</v>
      </c>
      <c r="D93" s="24" t="s">
        <v>59</v>
      </c>
      <c r="E93" s="25"/>
      <c r="F93" s="23" t="s">
        <v>60</v>
      </c>
      <c r="G93" s="71">
        <v>800</v>
      </c>
      <c r="H93" s="71">
        <f t="shared" si="7"/>
        <v>1200</v>
      </c>
      <c r="K93" s="21"/>
      <c r="M93" s="71">
        <v>800</v>
      </c>
      <c r="N93" s="71">
        <f t="shared" si="12"/>
        <v>1200</v>
      </c>
      <c r="O93" s="29"/>
      <c r="P93" s="30">
        <v>610</v>
      </c>
      <c r="Q93" s="30">
        <v>915</v>
      </c>
      <c r="R93" s="33">
        <v>610</v>
      </c>
      <c r="S93" s="33">
        <f t="shared" si="13"/>
        <v>915</v>
      </c>
      <c r="T93" s="30">
        <v>610</v>
      </c>
      <c r="U93" s="31">
        <v>915</v>
      </c>
      <c r="V93" s="33">
        <v>610</v>
      </c>
      <c r="W93" s="36">
        <v>915</v>
      </c>
      <c r="X93" s="55">
        <v>610</v>
      </c>
      <c r="Y93" s="55">
        <v>915</v>
      </c>
      <c r="Z93" s="33">
        <v>610</v>
      </c>
      <c r="AA93" s="37">
        <v>915</v>
      </c>
      <c r="AB93" s="42">
        <v>800</v>
      </c>
      <c r="AC93" s="43">
        <f t="shared" si="14"/>
        <v>1200</v>
      </c>
      <c r="AD93" s="33">
        <f>600*(1+2%)</f>
        <v>612</v>
      </c>
      <c r="AE93" s="33">
        <f t="shared" si="10"/>
        <v>918</v>
      </c>
      <c r="AF93" s="30">
        <v>610</v>
      </c>
      <c r="AG93" s="48">
        <f t="shared" si="11"/>
        <v>915</v>
      </c>
      <c r="AH93" s="44">
        <v>144.69999999999999</v>
      </c>
      <c r="AI93" s="44">
        <f t="shared" ref="AI93:AI156" si="15">AH93*1.5</f>
        <v>217.04999999999998</v>
      </c>
      <c r="AJ93" s="79">
        <v>600</v>
      </c>
      <c r="AK93" s="79">
        <v>900</v>
      </c>
      <c r="AL93" s="94" t="s">
        <v>955</v>
      </c>
      <c r="AM93" s="93" t="s">
        <v>783</v>
      </c>
    </row>
    <row r="94" spans="1:39" ht="99.15" hidden="1" customHeight="1" x14ac:dyDescent="0.3">
      <c r="A94" s="26">
        <v>68</v>
      </c>
      <c r="B94" s="24" t="s">
        <v>8</v>
      </c>
      <c r="C94" s="23" t="s">
        <v>57</v>
      </c>
      <c r="D94" s="24" t="s">
        <v>750</v>
      </c>
      <c r="E94" s="25"/>
      <c r="F94" s="23" t="s">
        <v>13</v>
      </c>
      <c r="G94" s="71">
        <v>1000</v>
      </c>
      <c r="H94" s="71">
        <f t="shared" si="7"/>
        <v>1500</v>
      </c>
      <c r="K94" s="21"/>
      <c r="M94" s="71">
        <v>1000</v>
      </c>
      <c r="N94" s="71">
        <f t="shared" si="12"/>
        <v>1500</v>
      </c>
      <c r="O94" s="29"/>
      <c r="P94" s="40" t="s">
        <v>775</v>
      </c>
      <c r="Q94" s="40" t="s">
        <v>775</v>
      </c>
      <c r="R94" s="34" t="s">
        <v>775</v>
      </c>
      <c r="S94" s="34" t="s">
        <v>775</v>
      </c>
      <c r="T94" s="40" t="s">
        <v>775</v>
      </c>
      <c r="U94" s="40" t="s">
        <v>775</v>
      </c>
      <c r="V94" s="34" t="s">
        <v>775</v>
      </c>
      <c r="W94" s="34" t="s">
        <v>775</v>
      </c>
      <c r="X94" s="40" t="s">
        <v>775</v>
      </c>
      <c r="Y94" s="40" t="s">
        <v>775</v>
      </c>
      <c r="Z94" s="34" t="s">
        <v>775</v>
      </c>
      <c r="AA94" s="34" t="s">
        <v>775</v>
      </c>
      <c r="AB94" s="42">
        <v>1000</v>
      </c>
      <c r="AC94" s="43">
        <f t="shared" si="14"/>
        <v>1500</v>
      </c>
      <c r="AD94" s="34" t="s">
        <v>775</v>
      </c>
      <c r="AE94" s="34" t="s">
        <v>775</v>
      </c>
      <c r="AF94" s="40" t="s">
        <v>775</v>
      </c>
      <c r="AG94" s="48" t="e">
        <f t="shared" si="11"/>
        <v>#VALUE!</v>
      </c>
      <c r="AH94" s="34" t="s">
        <v>775</v>
      </c>
      <c r="AI94" s="34" t="s">
        <v>775</v>
      </c>
      <c r="AJ94" s="48" t="s">
        <v>775</v>
      </c>
      <c r="AK94" s="48" t="s">
        <v>775</v>
      </c>
      <c r="AL94" s="92" t="s">
        <v>804</v>
      </c>
      <c r="AM94" s="93" t="s">
        <v>783</v>
      </c>
    </row>
    <row r="95" spans="1:39" ht="99.15" hidden="1" customHeight="1" x14ac:dyDescent="0.3">
      <c r="A95" s="23">
        <v>69</v>
      </c>
      <c r="B95" s="24" t="s">
        <v>8</v>
      </c>
      <c r="C95" s="23" t="s">
        <v>61</v>
      </c>
      <c r="D95" s="24" t="s">
        <v>62</v>
      </c>
      <c r="E95" s="25"/>
      <c r="F95" s="23" t="s">
        <v>13</v>
      </c>
      <c r="G95" s="71">
        <v>850</v>
      </c>
      <c r="H95" s="71">
        <f t="shared" ref="H95:H158" si="16">G95*1.5</f>
        <v>1275</v>
      </c>
      <c r="K95" s="21"/>
      <c r="M95" s="71">
        <v>850</v>
      </c>
      <c r="N95" s="71">
        <f t="shared" si="12"/>
        <v>1275</v>
      </c>
      <c r="O95" s="29"/>
      <c r="P95" s="30">
        <v>610</v>
      </c>
      <c r="Q95" s="30">
        <v>915</v>
      </c>
      <c r="R95" s="33">
        <v>610</v>
      </c>
      <c r="S95" s="33">
        <f t="shared" si="13"/>
        <v>915</v>
      </c>
      <c r="T95" s="30">
        <v>610</v>
      </c>
      <c r="U95" s="31">
        <v>915</v>
      </c>
      <c r="V95" s="33">
        <v>610</v>
      </c>
      <c r="W95" s="36">
        <v>915</v>
      </c>
      <c r="X95" s="55">
        <v>610</v>
      </c>
      <c r="Y95" s="55">
        <v>915</v>
      </c>
      <c r="Z95" s="33">
        <v>610</v>
      </c>
      <c r="AA95" s="37">
        <v>915</v>
      </c>
      <c r="AB95" s="42">
        <v>850</v>
      </c>
      <c r="AC95" s="43">
        <f t="shared" si="14"/>
        <v>1275</v>
      </c>
      <c r="AD95" s="33">
        <f>600*(1+2%)</f>
        <v>612</v>
      </c>
      <c r="AE95" s="33">
        <f t="shared" ref="AE95:AE115" si="17">AD95+AD95*0.5</f>
        <v>918</v>
      </c>
      <c r="AF95" s="30">
        <v>610</v>
      </c>
      <c r="AG95" s="48">
        <f t="shared" si="11"/>
        <v>915</v>
      </c>
      <c r="AH95" s="44">
        <v>144.69999999999999</v>
      </c>
      <c r="AI95" s="44">
        <f t="shared" si="15"/>
        <v>217.04999999999998</v>
      </c>
      <c r="AJ95" s="79">
        <v>600</v>
      </c>
      <c r="AK95" s="79">
        <v>900</v>
      </c>
      <c r="AL95" s="94" t="s">
        <v>956</v>
      </c>
      <c r="AM95" s="93" t="s">
        <v>783</v>
      </c>
    </row>
    <row r="96" spans="1:39" ht="99.15" hidden="1" customHeight="1" x14ac:dyDescent="0.3">
      <c r="A96" s="26">
        <v>70</v>
      </c>
      <c r="B96" s="24" t="s">
        <v>8</v>
      </c>
      <c r="C96" s="23" t="s">
        <v>61</v>
      </c>
      <c r="D96" s="24" t="s">
        <v>751</v>
      </c>
      <c r="E96" s="25"/>
      <c r="F96" s="23" t="s">
        <v>13</v>
      </c>
      <c r="G96" s="71">
        <v>1400</v>
      </c>
      <c r="H96" s="71">
        <f t="shared" si="16"/>
        <v>2100</v>
      </c>
      <c r="K96" s="21"/>
      <c r="M96" s="71">
        <v>1400</v>
      </c>
      <c r="N96" s="71">
        <f t="shared" si="12"/>
        <v>2100</v>
      </c>
      <c r="O96" s="29"/>
      <c r="P96" s="30">
        <v>610</v>
      </c>
      <c r="Q96" s="30">
        <v>915</v>
      </c>
      <c r="R96" s="33">
        <v>610</v>
      </c>
      <c r="S96" s="33">
        <f t="shared" si="13"/>
        <v>915</v>
      </c>
      <c r="T96" s="30">
        <v>610</v>
      </c>
      <c r="U96" s="31">
        <v>915</v>
      </c>
      <c r="V96" s="33">
        <v>610</v>
      </c>
      <c r="W96" s="36">
        <v>915</v>
      </c>
      <c r="X96" s="55">
        <v>610</v>
      </c>
      <c r="Y96" s="55">
        <v>915</v>
      </c>
      <c r="Z96" s="33">
        <v>610</v>
      </c>
      <c r="AA96" s="37">
        <v>915</v>
      </c>
      <c r="AB96" s="42">
        <v>1400</v>
      </c>
      <c r="AC96" s="43">
        <f t="shared" si="14"/>
        <v>2100</v>
      </c>
      <c r="AD96" s="33">
        <f>600*(1+2%)</f>
        <v>612</v>
      </c>
      <c r="AE96" s="33">
        <f t="shared" si="17"/>
        <v>918</v>
      </c>
      <c r="AF96" s="30">
        <v>610</v>
      </c>
      <c r="AG96" s="48">
        <f t="shared" si="11"/>
        <v>915</v>
      </c>
      <c r="AH96" s="44">
        <v>144.69999999999999</v>
      </c>
      <c r="AI96" s="44">
        <f t="shared" si="15"/>
        <v>217.04999999999998</v>
      </c>
      <c r="AJ96" s="79">
        <v>600</v>
      </c>
      <c r="AK96" s="79">
        <v>900</v>
      </c>
      <c r="AL96" s="94" t="s">
        <v>957</v>
      </c>
      <c r="AM96" s="93" t="s">
        <v>783</v>
      </c>
    </row>
    <row r="97" spans="1:39" ht="99.15" hidden="1" customHeight="1" x14ac:dyDescent="0.3">
      <c r="A97" s="23">
        <v>71</v>
      </c>
      <c r="B97" s="24" t="s">
        <v>8</v>
      </c>
      <c r="C97" s="23" t="s">
        <v>61</v>
      </c>
      <c r="D97" s="24" t="s">
        <v>63</v>
      </c>
      <c r="E97" s="25"/>
      <c r="F97" s="23" t="s">
        <v>13</v>
      </c>
      <c r="G97" s="71">
        <v>700</v>
      </c>
      <c r="H97" s="71">
        <f t="shared" si="16"/>
        <v>1050</v>
      </c>
      <c r="K97" s="21"/>
      <c r="M97" s="71">
        <v>700</v>
      </c>
      <c r="N97" s="71">
        <f t="shared" si="12"/>
        <v>1050</v>
      </c>
      <c r="O97" s="29"/>
      <c r="P97" s="30">
        <v>508</v>
      </c>
      <c r="Q97" s="30">
        <v>762</v>
      </c>
      <c r="R97" s="33">
        <v>508</v>
      </c>
      <c r="S97" s="33">
        <f t="shared" si="13"/>
        <v>762</v>
      </c>
      <c r="T97" s="30">
        <v>508</v>
      </c>
      <c r="U97" s="31">
        <v>762</v>
      </c>
      <c r="V97" s="33">
        <v>508</v>
      </c>
      <c r="W97" s="36">
        <v>762</v>
      </c>
      <c r="X97" s="55">
        <v>509</v>
      </c>
      <c r="Y97" s="55">
        <v>763</v>
      </c>
      <c r="Z97" s="33">
        <v>508</v>
      </c>
      <c r="AA97" s="37">
        <v>762</v>
      </c>
      <c r="AB97" s="42">
        <v>700</v>
      </c>
      <c r="AC97" s="43">
        <f t="shared" si="14"/>
        <v>1050</v>
      </c>
      <c r="AD97" s="33">
        <f>500*(1+2%)</f>
        <v>510</v>
      </c>
      <c r="AE97" s="33">
        <f t="shared" si="17"/>
        <v>765</v>
      </c>
      <c r="AF97" s="30">
        <v>508</v>
      </c>
      <c r="AG97" s="48">
        <f t="shared" si="11"/>
        <v>762</v>
      </c>
      <c r="AH97" s="44">
        <v>144.69999999999999</v>
      </c>
      <c r="AI97" s="44">
        <f t="shared" si="15"/>
        <v>217.04999999999998</v>
      </c>
      <c r="AJ97" s="79">
        <v>500</v>
      </c>
      <c r="AK97" s="79">
        <v>750</v>
      </c>
      <c r="AL97" s="94" t="s">
        <v>958</v>
      </c>
      <c r="AM97" s="93" t="s">
        <v>783</v>
      </c>
    </row>
    <row r="98" spans="1:39" ht="99.15" hidden="1" customHeight="1" x14ac:dyDescent="0.3">
      <c r="A98" s="26">
        <v>72</v>
      </c>
      <c r="B98" s="24" t="s">
        <v>8</v>
      </c>
      <c r="C98" s="23" t="s">
        <v>64</v>
      </c>
      <c r="D98" s="24" t="s">
        <v>65</v>
      </c>
      <c r="E98" s="25"/>
      <c r="F98" s="23" t="s">
        <v>66</v>
      </c>
      <c r="G98" s="71">
        <v>1300</v>
      </c>
      <c r="H98" s="71">
        <f t="shared" si="16"/>
        <v>1950</v>
      </c>
      <c r="K98" s="21"/>
      <c r="M98" s="71">
        <v>1300</v>
      </c>
      <c r="N98" s="71">
        <f t="shared" si="12"/>
        <v>1950</v>
      </c>
      <c r="O98" s="29"/>
      <c r="P98" s="30">
        <v>1017</v>
      </c>
      <c r="Q98" s="30">
        <v>1525.5</v>
      </c>
      <c r="R98" s="33">
        <v>1017</v>
      </c>
      <c r="S98" s="33">
        <f t="shared" si="13"/>
        <v>1525.5</v>
      </c>
      <c r="T98" s="30">
        <v>1017</v>
      </c>
      <c r="U98" s="31">
        <v>1525.5</v>
      </c>
      <c r="V98" s="33">
        <v>1017</v>
      </c>
      <c r="W98" s="36">
        <v>1525.5</v>
      </c>
      <c r="X98" s="55">
        <v>1017</v>
      </c>
      <c r="Y98" s="55">
        <v>1525</v>
      </c>
      <c r="Z98" s="33">
        <v>1017</v>
      </c>
      <c r="AA98" s="37">
        <v>1525.5</v>
      </c>
      <c r="AB98" s="42">
        <v>1500</v>
      </c>
      <c r="AC98" s="43">
        <f t="shared" si="14"/>
        <v>2250</v>
      </c>
      <c r="AD98" s="33">
        <f>1000*(1+2%)</f>
        <v>1020</v>
      </c>
      <c r="AE98" s="33">
        <f t="shared" si="17"/>
        <v>1530</v>
      </c>
      <c r="AF98" s="30">
        <v>1017</v>
      </c>
      <c r="AG98" s="48">
        <f t="shared" si="11"/>
        <v>1525.5</v>
      </c>
      <c r="AH98" s="44">
        <v>268.74</v>
      </c>
      <c r="AI98" s="44">
        <f t="shared" si="15"/>
        <v>403.11</v>
      </c>
      <c r="AJ98" s="79">
        <v>1000</v>
      </c>
      <c r="AK98" s="79">
        <v>1500</v>
      </c>
      <c r="AL98" s="92" t="s">
        <v>805</v>
      </c>
      <c r="AM98" s="93" t="s">
        <v>783</v>
      </c>
    </row>
    <row r="99" spans="1:39" ht="99.15" hidden="1" customHeight="1" x14ac:dyDescent="0.3">
      <c r="A99" s="23">
        <v>73</v>
      </c>
      <c r="B99" s="24" t="s">
        <v>8</v>
      </c>
      <c r="C99" s="23" t="s">
        <v>64</v>
      </c>
      <c r="D99" s="24" t="s">
        <v>67</v>
      </c>
      <c r="E99" s="25"/>
      <c r="F99" s="23" t="s">
        <v>13</v>
      </c>
      <c r="G99" s="71">
        <v>1200</v>
      </c>
      <c r="H99" s="71">
        <f t="shared" si="16"/>
        <v>1800</v>
      </c>
      <c r="K99" s="21"/>
      <c r="M99" s="71">
        <v>1200</v>
      </c>
      <c r="N99" s="71">
        <f t="shared" si="12"/>
        <v>1800</v>
      </c>
      <c r="O99" s="29"/>
      <c r="P99" s="30">
        <v>1017</v>
      </c>
      <c r="Q99" s="30">
        <v>1525.5</v>
      </c>
      <c r="R99" s="33">
        <v>1017</v>
      </c>
      <c r="S99" s="33">
        <f t="shared" si="13"/>
        <v>1525.5</v>
      </c>
      <c r="T99" s="30">
        <v>1017</v>
      </c>
      <c r="U99" s="31">
        <v>1525.5</v>
      </c>
      <c r="V99" s="33">
        <v>1017</v>
      </c>
      <c r="W99" s="36">
        <v>1525.5</v>
      </c>
      <c r="X99" s="55">
        <v>1017</v>
      </c>
      <c r="Y99" s="55">
        <v>1525</v>
      </c>
      <c r="Z99" s="33">
        <v>1017</v>
      </c>
      <c r="AA99" s="37">
        <v>1525.5</v>
      </c>
      <c r="AB99" s="42">
        <v>1200</v>
      </c>
      <c r="AC99" s="43">
        <f t="shared" si="14"/>
        <v>1800</v>
      </c>
      <c r="AD99" s="33">
        <f>1000*(1+2%)</f>
        <v>1020</v>
      </c>
      <c r="AE99" s="33">
        <f t="shared" si="17"/>
        <v>1530</v>
      </c>
      <c r="AF99" s="30">
        <v>1017</v>
      </c>
      <c r="AG99" s="48">
        <f t="shared" si="11"/>
        <v>1525.5</v>
      </c>
      <c r="AH99" s="44">
        <v>827.4</v>
      </c>
      <c r="AI99" s="44">
        <f t="shared" si="15"/>
        <v>1241.0999999999999</v>
      </c>
      <c r="AJ99" s="79">
        <v>1000</v>
      </c>
      <c r="AK99" s="79">
        <v>1500</v>
      </c>
      <c r="AL99" s="94" t="s">
        <v>959</v>
      </c>
      <c r="AM99" s="93" t="s">
        <v>783</v>
      </c>
    </row>
    <row r="100" spans="1:39" ht="99.15" hidden="1" customHeight="1" x14ac:dyDescent="0.3">
      <c r="A100" s="26">
        <v>74</v>
      </c>
      <c r="B100" s="24" t="s">
        <v>8</v>
      </c>
      <c r="C100" s="23" t="s">
        <v>64</v>
      </c>
      <c r="D100" s="24" t="s">
        <v>68</v>
      </c>
      <c r="E100" s="25"/>
      <c r="F100" s="23" t="s">
        <v>13</v>
      </c>
      <c r="G100" s="71">
        <v>1200</v>
      </c>
      <c r="H100" s="71">
        <f t="shared" si="16"/>
        <v>1800</v>
      </c>
      <c r="K100" s="21"/>
      <c r="M100" s="71">
        <v>1200</v>
      </c>
      <c r="N100" s="71">
        <f t="shared" si="12"/>
        <v>1800</v>
      </c>
      <c r="O100" s="29"/>
      <c r="P100" s="30">
        <v>1220</v>
      </c>
      <c r="Q100" s="30">
        <v>1830</v>
      </c>
      <c r="R100" s="33">
        <v>1220</v>
      </c>
      <c r="S100" s="33">
        <f t="shared" si="13"/>
        <v>1830</v>
      </c>
      <c r="T100" s="30">
        <v>1220</v>
      </c>
      <c r="U100" s="31">
        <v>1830</v>
      </c>
      <c r="V100" s="33">
        <v>1220</v>
      </c>
      <c r="W100" s="36">
        <v>1830</v>
      </c>
      <c r="X100" s="55">
        <v>1220</v>
      </c>
      <c r="Y100" s="55">
        <v>1830</v>
      </c>
      <c r="Z100" s="33">
        <v>1220</v>
      </c>
      <c r="AA100" s="37">
        <v>1830</v>
      </c>
      <c r="AB100" s="42">
        <v>1200</v>
      </c>
      <c r="AC100" s="43">
        <f t="shared" si="14"/>
        <v>1800</v>
      </c>
      <c r="AD100" s="33">
        <f>1200*(1+2%)</f>
        <v>1224</v>
      </c>
      <c r="AE100" s="33">
        <f t="shared" si="17"/>
        <v>1836</v>
      </c>
      <c r="AF100" s="30">
        <v>1220</v>
      </c>
      <c r="AG100" s="48">
        <f t="shared" si="11"/>
        <v>1830</v>
      </c>
      <c r="AH100" s="44">
        <v>827.4</v>
      </c>
      <c r="AI100" s="44">
        <f t="shared" si="15"/>
        <v>1241.0999999999999</v>
      </c>
      <c r="AJ100" s="79">
        <v>1200</v>
      </c>
      <c r="AK100" s="79">
        <v>1800</v>
      </c>
      <c r="AL100" s="92" t="s">
        <v>806</v>
      </c>
      <c r="AM100" s="93" t="s">
        <v>783</v>
      </c>
    </row>
    <row r="101" spans="1:39" ht="99.15" hidden="1" customHeight="1" x14ac:dyDescent="0.3">
      <c r="A101" s="23">
        <v>75</v>
      </c>
      <c r="B101" s="24" t="s">
        <v>8</v>
      </c>
      <c r="C101" s="23" t="s">
        <v>64</v>
      </c>
      <c r="D101" s="24" t="s">
        <v>69</v>
      </c>
      <c r="E101" s="25"/>
      <c r="F101" s="23" t="s">
        <v>13</v>
      </c>
      <c r="G101" s="71">
        <v>1000</v>
      </c>
      <c r="H101" s="71">
        <f t="shared" si="16"/>
        <v>1500</v>
      </c>
      <c r="K101" s="21"/>
      <c r="M101" s="71">
        <v>1000</v>
      </c>
      <c r="N101" s="71">
        <f t="shared" si="12"/>
        <v>1500</v>
      </c>
      <c r="O101" s="29"/>
      <c r="P101" s="30">
        <v>1017</v>
      </c>
      <c r="Q101" s="30">
        <v>1525.5</v>
      </c>
      <c r="R101" s="33">
        <v>1017</v>
      </c>
      <c r="S101" s="33">
        <f t="shared" si="13"/>
        <v>1525.5</v>
      </c>
      <c r="T101" s="30">
        <v>1017</v>
      </c>
      <c r="U101" s="31">
        <v>1525.5</v>
      </c>
      <c r="V101" s="33">
        <v>1017</v>
      </c>
      <c r="W101" s="36">
        <v>1525.5</v>
      </c>
      <c r="X101" s="55">
        <v>1017</v>
      </c>
      <c r="Y101" s="55">
        <v>1525</v>
      </c>
      <c r="Z101" s="33">
        <v>1017</v>
      </c>
      <c r="AA101" s="37">
        <v>1525.5</v>
      </c>
      <c r="AB101" s="42">
        <v>600</v>
      </c>
      <c r="AC101" s="43">
        <f t="shared" si="14"/>
        <v>900</v>
      </c>
      <c r="AD101" s="33">
        <f>1000*(1+2%)</f>
        <v>1020</v>
      </c>
      <c r="AE101" s="33">
        <f t="shared" si="17"/>
        <v>1530</v>
      </c>
      <c r="AF101" s="30">
        <v>1017</v>
      </c>
      <c r="AG101" s="48">
        <f t="shared" si="11"/>
        <v>1525.5</v>
      </c>
      <c r="AH101" s="34" t="s">
        <v>775</v>
      </c>
      <c r="AI101" s="34" t="s">
        <v>775</v>
      </c>
      <c r="AJ101" s="79">
        <v>1000</v>
      </c>
      <c r="AK101" s="79">
        <v>1500</v>
      </c>
      <c r="AL101" s="94" t="s">
        <v>960</v>
      </c>
      <c r="AM101" s="93" t="s">
        <v>783</v>
      </c>
    </row>
    <row r="102" spans="1:39" ht="99.15" hidden="1" customHeight="1" x14ac:dyDescent="0.3">
      <c r="A102" s="26">
        <v>76</v>
      </c>
      <c r="B102" s="24" t="s">
        <v>8</v>
      </c>
      <c r="C102" s="23" t="s">
        <v>64</v>
      </c>
      <c r="D102" s="24" t="s">
        <v>70</v>
      </c>
      <c r="E102" s="25"/>
      <c r="F102" s="23" t="s">
        <v>13</v>
      </c>
      <c r="G102" s="71">
        <v>1500</v>
      </c>
      <c r="H102" s="71">
        <f t="shared" si="16"/>
        <v>2250</v>
      </c>
      <c r="K102" s="21"/>
      <c r="M102" s="71">
        <v>1500</v>
      </c>
      <c r="N102" s="71">
        <f t="shared" si="12"/>
        <v>2250</v>
      </c>
      <c r="O102" s="29"/>
      <c r="P102" s="30">
        <v>1525</v>
      </c>
      <c r="Q102" s="30">
        <v>2287.5</v>
      </c>
      <c r="R102" s="33">
        <v>1525</v>
      </c>
      <c r="S102" s="33">
        <f t="shared" si="13"/>
        <v>2287.5</v>
      </c>
      <c r="T102" s="30">
        <v>1525</v>
      </c>
      <c r="U102" s="31">
        <v>2287.5</v>
      </c>
      <c r="V102" s="33">
        <v>1525</v>
      </c>
      <c r="W102" s="36">
        <v>2287.5</v>
      </c>
      <c r="X102" s="55">
        <v>1525</v>
      </c>
      <c r="Y102" s="55">
        <v>2288</v>
      </c>
      <c r="Z102" s="33">
        <v>1525</v>
      </c>
      <c r="AA102" s="37">
        <v>2287.5</v>
      </c>
      <c r="AB102" s="42">
        <v>1700</v>
      </c>
      <c r="AC102" s="43">
        <f t="shared" si="14"/>
        <v>2550</v>
      </c>
      <c r="AD102" s="33">
        <f>1500*(1+2%)</f>
        <v>1530</v>
      </c>
      <c r="AE102" s="33">
        <f t="shared" si="17"/>
        <v>2295</v>
      </c>
      <c r="AF102" s="30">
        <v>1525</v>
      </c>
      <c r="AG102" s="48">
        <f t="shared" si="11"/>
        <v>2287.5</v>
      </c>
      <c r="AH102" s="44">
        <v>827.4</v>
      </c>
      <c r="AI102" s="44">
        <f t="shared" si="15"/>
        <v>1241.0999999999999</v>
      </c>
      <c r="AJ102" s="79">
        <v>1500</v>
      </c>
      <c r="AK102" s="79">
        <v>2250</v>
      </c>
      <c r="AL102" s="94" t="s">
        <v>961</v>
      </c>
      <c r="AM102" s="93" t="s">
        <v>783</v>
      </c>
    </row>
    <row r="103" spans="1:39" ht="99.15" hidden="1" customHeight="1" x14ac:dyDescent="0.3">
      <c r="A103" s="23">
        <v>77</v>
      </c>
      <c r="B103" s="24" t="s">
        <v>8</v>
      </c>
      <c r="C103" s="23" t="s">
        <v>64</v>
      </c>
      <c r="D103" s="24" t="s">
        <v>71</v>
      </c>
      <c r="E103" s="25"/>
      <c r="F103" s="23" t="s">
        <v>13</v>
      </c>
      <c r="G103" s="71">
        <v>1000</v>
      </c>
      <c r="H103" s="71">
        <f t="shared" si="16"/>
        <v>1500</v>
      </c>
      <c r="K103" s="21"/>
      <c r="M103" s="71">
        <v>1000</v>
      </c>
      <c r="N103" s="71">
        <f t="shared" si="12"/>
        <v>1500</v>
      </c>
      <c r="O103" s="29"/>
      <c r="P103" s="30">
        <v>1017</v>
      </c>
      <c r="Q103" s="30">
        <v>1525.5</v>
      </c>
      <c r="R103" s="33">
        <v>1017</v>
      </c>
      <c r="S103" s="33">
        <f t="shared" si="13"/>
        <v>1525.5</v>
      </c>
      <c r="T103" s="30">
        <v>1017</v>
      </c>
      <c r="U103" s="31">
        <v>1525.5</v>
      </c>
      <c r="V103" s="33">
        <v>1017</v>
      </c>
      <c r="W103" s="36">
        <v>1525.5</v>
      </c>
      <c r="X103" s="55">
        <v>1017</v>
      </c>
      <c r="Y103" s="55">
        <v>1525</v>
      </c>
      <c r="Z103" s="33">
        <v>1017</v>
      </c>
      <c r="AA103" s="37">
        <v>1525.5</v>
      </c>
      <c r="AB103" s="42">
        <v>800</v>
      </c>
      <c r="AC103" s="43">
        <f t="shared" si="14"/>
        <v>1200</v>
      </c>
      <c r="AD103" s="33">
        <f>1000*(1+2%)</f>
        <v>1020</v>
      </c>
      <c r="AE103" s="33">
        <f t="shared" si="17"/>
        <v>1530</v>
      </c>
      <c r="AF103" s="30">
        <v>1017</v>
      </c>
      <c r="AG103" s="48">
        <f t="shared" si="11"/>
        <v>1525.5</v>
      </c>
      <c r="AH103" s="34" t="s">
        <v>775</v>
      </c>
      <c r="AI103" s="34" t="s">
        <v>775</v>
      </c>
      <c r="AJ103" s="79">
        <v>1000</v>
      </c>
      <c r="AK103" s="79">
        <v>1500</v>
      </c>
      <c r="AL103" s="94" t="s">
        <v>962</v>
      </c>
      <c r="AM103" s="93" t="s">
        <v>783</v>
      </c>
    </row>
    <row r="104" spans="1:39" ht="99.15" hidden="1" customHeight="1" x14ac:dyDescent="0.3">
      <c r="A104" s="26">
        <v>78</v>
      </c>
      <c r="B104" s="24" t="s">
        <v>8</v>
      </c>
      <c r="C104" s="23" t="s">
        <v>64</v>
      </c>
      <c r="D104" s="24" t="s">
        <v>72</v>
      </c>
      <c r="E104" s="25"/>
      <c r="F104" s="23" t="s">
        <v>13</v>
      </c>
      <c r="G104" s="71">
        <v>1600</v>
      </c>
      <c r="H104" s="71">
        <f t="shared" si="16"/>
        <v>2400</v>
      </c>
      <c r="K104" s="21"/>
      <c r="M104" s="71">
        <v>1600</v>
      </c>
      <c r="N104" s="71">
        <f t="shared" si="12"/>
        <v>2400</v>
      </c>
      <c r="O104" s="29"/>
      <c r="P104" s="30">
        <v>1525</v>
      </c>
      <c r="Q104" s="30">
        <v>2287.5</v>
      </c>
      <c r="R104" s="33">
        <v>1525</v>
      </c>
      <c r="S104" s="33">
        <f t="shared" si="13"/>
        <v>2287.5</v>
      </c>
      <c r="T104" s="30">
        <v>1525</v>
      </c>
      <c r="U104" s="31">
        <v>2287.5</v>
      </c>
      <c r="V104" s="33">
        <v>1525</v>
      </c>
      <c r="W104" s="36">
        <v>2287.5</v>
      </c>
      <c r="X104" s="55">
        <v>1525</v>
      </c>
      <c r="Y104" s="55">
        <v>2288</v>
      </c>
      <c r="Z104" s="33">
        <v>1525</v>
      </c>
      <c r="AA104" s="37">
        <v>2287.5</v>
      </c>
      <c r="AB104" s="42">
        <v>2000</v>
      </c>
      <c r="AC104" s="43">
        <f t="shared" si="14"/>
        <v>3000</v>
      </c>
      <c r="AD104" s="33">
        <f>1500*(1+2%)</f>
        <v>1530</v>
      </c>
      <c r="AE104" s="33">
        <f t="shared" si="17"/>
        <v>2295</v>
      </c>
      <c r="AF104" s="30">
        <v>1525</v>
      </c>
      <c r="AG104" s="48">
        <f t="shared" si="11"/>
        <v>2287.5</v>
      </c>
      <c r="AH104" s="44">
        <v>827.4</v>
      </c>
      <c r="AI104" s="44">
        <f t="shared" si="15"/>
        <v>1241.0999999999999</v>
      </c>
      <c r="AJ104" s="79">
        <v>1500</v>
      </c>
      <c r="AK104" s="79">
        <v>2250</v>
      </c>
      <c r="AL104" s="94" t="s">
        <v>963</v>
      </c>
      <c r="AM104" s="93" t="s">
        <v>783</v>
      </c>
    </row>
    <row r="105" spans="1:39" ht="99.15" hidden="1" customHeight="1" x14ac:dyDescent="0.3">
      <c r="A105" s="23">
        <v>79</v>
      </c>
      <c r="B105" s="24" t="s">
        <v>8</v>
      </c>
      <c r="C105" s="23" t="s">
        <v>64</v>
      </c>
      <c r="D105" s="24" t="s">
        <v>73</v>
      </c>
      <c r="E105" s="25"/>
      <c r="F105" s="23" t="s">
        <v>13</v>
      </c>
      <c r="G105" s="71">
        <v>2100</v>
      </c>
      <c r="H105" s="71">
        <f t="shared" si="16"/>
        <v>3150</v>
      </c>
      <c r="K105" s="21"/>
      <c r="M105" s="71">
        <v>2100</v>
      </c>
      <c r="N105" s="71">
        <f t="shared" si="12"/>
        <v>3150</v>
      </c>
      <c r="O105" s="29"/>
      <c r="P105" s="30">
        <v>2033</v>
      </c>
      <c r="Q105" s="30">
        <v>3049.5</v>
      </c>
      <c r="R105" s="33">
        <v>2033</v>
      </c>
      <c r="S105" s="33">
        <f t="shared" si="13"/>
        <v>3049.5</v>
      </c>
      <c r="T105" s="30">
        <v>2033</v>
      </c>
      <c r="U105" s="31">
        <v>3049.5</v>
      </c>
      <c r="V105" s="33">
        <v>2033</v>
      </c>
      <c r="W105" s="36">
        <v>3049.5</v>
      </c>
      <c r="X105" s="55">
        <v>2034</v>
      </c>
      <c r="Y105" s="55">
        <v>3050</v>
      </c>
      <c r="Z105" s="33">
        <v>2033</v>
      </c>
      <c r="AA105" s="37">
        <v>3049.5</v>
      </c>
      <c r="AB105" s="42">
        <v>2500</v>
      </c>
      <c r="AC105" s="43">
        <f t="shared" si="14"/>
        <v>3750</v>
      </c>
      <c r="AD105" s="33">
        <f>2000*(1+2%)</f>
        <v>2040</v>
      </c>
      <c r="AE105" s="33">
        <f t="shared" si="17"/>
        <v>3060</v>
      </c>
      <c r="AF105" s="30">
        <v>2033</v>
      </c>
      <c r="AG105" s="48">
        <f t="shared" si="11"/>
        <v>3049.5</v>
      </c>
      <c r="AH105" s="44">
        <v>827.4</v>
      </c>
      <c r="AI105" s="44">
        <f t="shared" si="15"/>
        <v>1241.0999999999999</v>
      </c>
      <c r="AJ105" s="79">
        <v>2000</v>
      </c>
      <c r="AK105" s="79">
        <v>3000</v>
      </c>
      <c r="AL105" s="94" t="s">
        <v>964</v>
      </c>
      <c r="AM105" s="93" t="s">
        <v>783</v>
      </c>
    </row>
    <row r="106" spans="1:39" ht="99.15" hidden="1" customHeight="1" x14ac:dyDescent="0.3">
      <c r="A106" s="26">
        <v>80</v>
      </c>
      <c r="B106" s="24" t="s">
        <v>8</v>
      </c>
      <c r="C106" s="23" t="s">
        <v>64</v>
      </c>
      <c r="D106" s="24" t="s">
        <v>74</v>
      </c>
      <c r="E106" s="25"/>
      <c r="F106" s="23" t="s">
        <v>13</v>
      </c>
      <c r="G106" s="71">
        <v>1600</v>
      </c>
      <c r="H106" s="71">
        <f t="shared" si="16"/>
        <v>2400</v>
      </c>
      <c r="K106" s="21"/>
      <c r="M106" s="71">
        <v>1600</v>
      </c>
      <c r="N106" s="71">
        <f t="shared" si="12"/>
        <v>2400</v>
      </c>
      <c r="O106" s="29"/>
      <c r="P106" s="30">
        <v>1525</v>
      </c>
      <c r="Q106" s="30">
        <v>2287.5</v>
      </c>
      <c r="R106" s="33">
        <v>1525</v>
      </c>
      <c r="S106" s="33">
        <f t="shared" si="13"/>
        <v>2287.5</v>
      </c>
      <c r="T106" s="30">
        <v>1525</v>
      </c>
      <c r="U106" s="31">
        <v>2287.5</v>
      </c>
      <c r="V106" s="33">
        <v>1525</v>
      </c>
      <c r="W106" s="36">
        <v>2287.5</v>
      </c>
      <c r="X106" s="55">
        <v>1525</v>
      </c>
      <c r="Y106" s="55">
        <v>2288</v>
      </c>
      <c r="Z106" s="33">
        <v>1525</v>
      </c>
      <c r="AA106" s="37">
        <v>2287.5</v>
      </c>
      <c r="AB106" s="42">
        <v>800</v>
      </c>
      <c r="AC106" s="43">
        <f t="shared" si="14"/>
        <v>1200</v>
      </c>
      <c r="AD106" s="33">
        <f>1500*(1+2%)</f>
        <v>1530</v>
      </c>
      <c r="AE106" s="33">
        <f t="shared" si="17"/>
        <v>2295</v>
      </c>
      <c r="AF106" s="30">
        <v>1525</v>
      </c>
      <c r="AG106" s="48">
        <f t="shared" si="11"/>
        <v>2287.5</v>
      </c>
      <c r="AH106" s="34" t="s">
        <v>775</v>
      </c>
      <c r="AI106" s="34" t="s">
        <v>775</v>
      </c>
      <c r="AJ106" s="79">
        <v>1500</v>
      </c>
      <c r="AK106" s="79">
        <v>2250</v>
      </c>
      <c r="AL106" s="94" t="s">
        <v>965</v>
      </c>
      <c r="AM106" s="93" t="s">
        <v>783</v>
      </c>
    </row>
    <row r="107" spans="1:39" ht="99.15" hidden="1" customHeight="1" x14ac:dyDescent="0.3">
      <c r="A107" s="23">
        <v>81</v>
      </c>
      <c r="B107" s="24" t="s">
        <v>8</v>
      </c>
      <c r="C107" s="23" t="s">
        <v>64</v>
      </c>
      <c r="D107" s="24" t="s">
        <v>75</v>
      </c>
      <c r="E107" s="25"/>
      <c r="F107" s="23" t="s">
        <v>13</v>
      </c>
      <c r="G107" s="71">
        <v>3000</v>
      </c>
      <c r="H107" s="71">
        <f t="shared" si="16"/>
        <v>4500</v>
      </c>
      <c r="K107" s="21"/>
      <c r="M107" s="71">
        <v>3000</v>
      </c>
      <c r="N107" s="71">
        <f t="shared" si="12"/>
        <v>4500</v>
      </c>
      <c r="O107" s="29"/>
      <c r="P107" s="30">
        <v>3050</v>
      </c>
      <c r="Q107" s="30">
        <v>4575</v>
      </c>
      <c r="R107" s="33">
        <v>3050</v>
      </c>
      <c r="S107" s="33">
        <f t="shared" si="13"/>
        <v>4575</v>
      </c>
      <c r="T107" s="30">
        <v>3050</v>
      </c>
      <c r="U107" s="31">
        <v>4575</v>
      </c>
      <c r="V107" s="33">
        <v>3050</v>
      </c>
      <c r="W107" s="36">
        <v>4575</v>
      </c>
      <c r="X107" s="55">
        <v>3050</v>
      </c>
      <c r="Y107" s="55">
        <v>4575</v>
      </c>
      <c r="Z107" s="33">
        <v>3050</v>
      </c>
      <c r="AA107" s="37">
        <v>4575</v>
      </c>
      <c r="AB107" s="42">
        <v>3000</v>
      </c>
      <c r="AC107" s="43">
        <f t="shared" si="14"/>
        <v>4500</v>
      </c>
      <c r="AD107" s="33">
        <f>3000*(1+2%)</f>
        <v>3060</v>
      </c>
      <c r="AE107" s="33">
        <f t="shared" si="17"/>
        <v>4590</v>
      </c>
      <c r="AF107" s="30">
        <v>3050</v>
      </c>
      <c r="AG107" s="48">
        <f t="shared" ref="AG107:AG165" si="18">AF107*1.5</f>
        <v>4575</v>
      </c>
      <c r="AH107" s="44">
        <v>827.4</v>
      </c>
      <c r="AI107" s="44">
        <f t="shared" si="15"/>
        <v>1241.0999999999999</v>
      </c>
      <c r="AJ107" s="79">
        <v>3000</v>
      </c>
      <c r="AK107" s="79">
        <v>4500</v>
      </c>
      <c r="AL107" s="94" t="s">
        <v>966</v>
      </c>
      <c r="AM107" s="93" t="s">
        <v>783</v>
      </c>
    </row>
    <row r="108" spans="1:39" ht="99.15" hidden="1" customHeight="1" x14ac:dyDescent="0.3">
      <c r="A108" s="26">
        <v>82</v>
      </c>
      <c r="B108" s="24" t="s">
        <v>8</v>
      </c>
      <c r="C108" s="23" t="s">
        <v>64</v>
      </c>
      <c r="D108" s="24" t="s">
        <v>76</v>
      </c>
      <c r="E108" s="25"/>
      <c r="F108" s="23" t="s">
        <v>13</v>
      </c>
      <c r="G108" s="71">
        <v>2500</v>
      </c>
      <c r="H108" s="71">
        <f t="shared" si="16"/>
        <v>3750</v>
      </c>
      <c r="K108" s="21"/>
      <c r="M108" s="71">
        <v>2500</v>
      </c>
      <c r="N108" s="71">
        <f t="shared" si="12"/>
        <v>3750</v>
      </c>
      <c r="O108" s="29"/>
      <c r="P108" s="30">
        <v>2033</v>
      </c>
      <c r="Q108" s="30">
        <v>3049.5</v>
      </c>
      <c r="R108" s="33">
        <v>2033</v>
      </c>
      <c r="S108" s="33">
        <f t="shared" si="13"/>
        <v>3049.5</v>
      </c>
      <c r="T108" s="30">
        <v>2033</v>
      </c>
      <c r="U108" s="31">
        <v>3049.5</v>
      </c>
      <c r="V108" s="33">
        <v>2033</v>
      </c>
      <c r="W108" s="36">
        <v>3049.5</v>
      </c>
      <c r="X108" s="55">
        <v>2034</v>
      </c>
      <c r="Y108" s="55">
        <v>3050</v>
      </c>
      <c r="Z108" s="33">
        <v>2033</v>
      </c>
      <c r="AA108" s="37">
        <v>3049.5</v>
      </c>
      <c r="AB108" s="42">
        <v>2500</v>
      </c>
      <c r="AC108" s="43">
        <f t="shared" si="14"/>
        <v>3750</v>
      </c>
      <c r="AD108" s="33">
        <f>2000*(1+2%)</f>
        <v>2040</v>
      </c>
      <c r="AE108" s="33">
        <f t="shared" si="17"/>
        <v>3060</v>
      </c>
      <c r="AF108" s="30">
        <v>2033</v>
      </c>
      <c r="AG108" s="48">
        <f t="shared" si="18"/>
        <v>3049.5</v>
      </c>
      <c r="AH108" s="44">
        <v>827.4</v>
      </c>
      <c r="AI108" s="44">
        <f t="shared" si="15"/>
        <v>1241.0999999999999</v>
      </c>
      <c r="AJ108" s="79">
        <v>2000</v>
      </c>
      <c r="AK108" s="79">
        <v>3000</v>
      </c>
      <c r="AL108" s="94" t="s">
        <v>967</v>
      </c>
      <c r="AM108" s="93" t="s">
        <v>783</v>
      </c>
    </row>
    <row r="109" spans="1:39" ht="99.15" customHeight="1" x14ac:dyDescent="0.3">
      <c r="A109" s="23">
        <v>83</v>
      </c>
      <c r="B109" s="24" t="s">
        <v>8</v>
      </c>
      <c r="C109" s="23" t="s">
        <v>64</v>
      </c>
      <c r="D109" s="24" t="s">
        <v>77</v>
      </c>
      <c r="E109" s="25"/>
      <c r="F109" s="23" t="s">
        <v>13</v>
      </c>
      <c r="G109" s="57">
        <v>3000</v>
      </c>
      <c r="H109" s="71">
        <f t="shared" si="16"/>
        <v>4500</v>
      </c>
      <c r="K109" s="21"/>
      <c r="M109" s="71">
        <v>2100</v>
      </c>
      <c r="N109" s="71">
        <f t="shared" si="12"/>
        <v>3150</v>
      </c>
      <c r="O109" s="29"/>
      <c r="P109" s="30">
        <v>2033</v>
      </c>
      <c r="Q109" s="30">
        <v>3049.5</v>
      </c>
      <c r="R109" s="33">
        <v>2033</v>
      </c>
      <c r="S109" s="33">
        <f t="shared" si="13"/>
        <v>3049.5</v>
      </c>
      <c r="T109" s="30">
        <v>2033</v>
      </c>
      <c r="U109" s="31">
        <v>3049.5</v>
      </c>
      <c r="V109" s="33">
        <v>2033</v>
      </c>
      <c r="W109" s="36">
        <v>3049.5</v>
      </c>
      <c r="X109" s="55">
        <v>2034</v>
      </c>
      <c r="Y109" s="55">
        <v>3050</v>
      </c>
      <c r="Z109" s="33">
        <v>2033</v>
      </c>
      <c r="AA109" s="37">
        <v>3049.5</v>
      </c>
      <c r="AB109" s="42">
        <v>3200</v>
      </c>
      <c r="AC109" s="43">
        <f t="shared" si="14"/>
        <v>4800</v>
      </c>
      <c r="AD109" s="33">
        <f>2000*(1+2%)</f>
        <v>2040</v>
      </c>
      <c r="AE109" s="33">
        <f t="shared" si="17"/>
        <v>3060</v>
      </c>
      <c r="AF109" s="30">
        <v>2033</v>
      </c>
      <c r="AG109" s="48">
        <f t="shared" si="18"/>
        <v>3049.5</v>
      </c>
      <c r="AH109" s="44">
        <v>827.4</v>
      </c>
      <c r="AI109" s="44">
        <f t="shared" si="15"/>
        <v>1241.0999999999999</v>
      </c>
      <c r="AJ109" s="79">
        <v>2000</v>
      </c>
      <c r="AK109" s="79">
        <v>3000</v>
      </c>
      <c r="AL109" s="94" t="s">
        <v>968</v>
      </c>
      <c r="AM109" s="95" t="s">
        <v>787</v>
      </c>
    </row>
    <row r="110" spans="1:39" ht="99.15" hidden="1" customHeight="1" x14ac:dyDescent="0.3">
      <c r="A110" s="26">
        <v>84</v>
      </c>
      <c r="B110" s="24" t="s">
        <v>8</v>
      </c>
      <c r="C110" s="23" t="s">
        <v>64</v>
      </c>
      <c r="D110" s="24" t="s">
        <v>78</v>
      </c>
      <c r="E110" s="25"/>
      <c r="F110" s="23" t="s">
        <v>13</v>
      </c>
      <c r="G110" s="71">
        <v>1500</v>
      </c>
      <c r="H110" s="71">
        <f t="shared" si="16"/>
        <v>2250</v>
      </c>
      <c r="K110" s="21"/>
      <c r="M110" s="71">
        <v>1500</v>
      </c>
      <c r="N110" s="71">
        <f t="shared" si="12"/>
        <v>2250</v>
      </c>
      <c r="O110" s="29"/>
      <c r="P110" s="30">
        <v>1322</v>
      </c>
      <c r="Q110" s="30">
        <v>1983</v>
      </c>
      <c r="R110" s="33">
        <v>1322</v>
      </c>
      <c r="S110" s="33">
        <f t="shared" si="13"/>
        <v>1983</v>
      </c>
      <c r="T110" s="30">
        <v>1322</v>
      </c>
      <c r="U110" s="31">
        <v>1983</v>
      </c>
      <c r="V110" s="33">
        <v>1322</v>
      </c>
      <c r="W110" s="36">
        <v>1983</v>
      </c>
      <c r="X110" s="55">
        <v>1322</v>
      </c>
      <c r="Y110" s="55">
        <v>1983</v>
      </c>
      <c r="Z110" s="33">
        <v>1322</v>
      </c>
      <c r="AA110" s="37">
        <v>1983</v>
      </c>
      <c r="AB110" s="42">
        <v>1500</v>
      </c>
      <c r="AC110" s="43">
        <f t="shared" si="14"/>
        <v>2250</v>
      </c>
      <c r="AD110" s="33">
        <f>1300*(1+2%)</f>
        <v>1326</v>
      </c>
      <c r="AE110" s="33">
        <f t="shared" si="17"/>
        <v>1989</v>
      </c>
      <c r="AF110" s="30">
        <v>1322</v>
      </c>
      <c r="AG110" s="48">
        <f t="shared" si="18"/>
        <v>1983</v>
      </c>
      <c r="AH110" s="44">
        <v>827.4</v>
      </c>
      <c r="AI110" s="44">
        <f t="shared" si="15"/>
        <v>1241.0999999999999</v>
      </c>
      <c r="AJ110" s="79">
        <v>1300</v>
      </c>
      <c r="AK110" s="79">
        <v>1950</v>
      </c>
      <c r="AL110" s="94" t="s">
        <v>969</v>
      </c>
      <c r="AM110" s="93" t="s">
        <v>783</v>
      </c>
    </row>
    <row r="111" spans="1:39" ht="99.15" hidden="1" customHeight="1" x14ac:dyDescent="0.3">
      <c r="A111" s="23">
        <v>85</v>
      </c>
      <c r="B111" s="24" t="s">
        <v>8</v>
      </c>
      <c r="C111" s="23" t="s">
        <v>64</v>
      </c>
      <c r="D111" s="24" t="s">
        <v>79</v>
      </c>
      <c r="E111" s="25"/>
      <c r="F111" s="23" t="s">
        <v>13</v>
      </c>
      <c r="G111" s="71">
        <v>1000</v>
      </c>
      <c r="H111" s="71">
        <f t="shared" si="16"/>
        <v>1500</v>
      </c>
      <c r="K111" s="21"/>
      <c r="M111" s="71">
        <v>1000</v>
      </c>
      <c r="N111" s="71">
        <f t="shared" si="12"/>
        <v>1500</v>
      </c>
      <c r="O111" s="29"/>
      <c r="P111" s="30">
        <v>1017</v>
      </c>
      <c r="Q111" s="30">
        <v>1525.5</v>
      </c>
      <c r="R111" s="33">
        <v>1017</v>
      </c>
      <c r="S111" s="33">
        <f t="shared" si="13"/>
        <v>1525.5</v>
      </c>
      <c r="T111" s="30">
        <v>1017</v>
      </c>
      <c r="U111" s="31">
        <v>1525.5</v>
      </c>
      <c r="V111" s="33">
        <v>1017</v>
      </c>
      <c r="W111" s="36">
        <v>1525.5</v>
      </c>
      <c r="X111" s="55">
        <v>1017</v>
      </c>
      <c r="Y111" s="55">
        <v>1525</v>
      </c>
      <c r="Z111" s="33">
        <v>1017</v>
      </c>
      <c r="AA111" s="37">
        <v>1525.5</v>
      </c>
      <c r="AB111" s="42">
        <v>800</v>
      </c>
      <c r="AC111" s="43">
        <f t="shared" si="14"/>
        <v>1200</v>
      </c>
      <c r="AD111" s="33">
        <f>1000*(1+2%)</f>
        <v>1020</v>
      </c>
      <c r="AE111" s="33">
        <f t="shared" si="17"/>
        <v>1530</v>
      </c>
      <c r="AF111" s="30">
        <v>1017</v>
      </c>
      <c r="AG111" s="48">
        <f t="shared" si="18"/>
        <v>1525.5</v>
      </c>
      <c r="AH111" s="34" t="s">
        <v>775</v>
      </c>
      <c r="AI111" s="34" t="s">
        <v>775</v>
      </c>
      <c r="AJ111" s="79">
        <v>1000</v>
      </c>
      <c r="AK111" s="79">
        <v>1500</v>
      </c>
      <c r="AL111" s="94" t="s">
        <v>970</v>
      </c>
      <c r="AM111" s="93" t="s">
        <v>783</v>
      </c>
    </row>
    <row r="112" spans="1:39" ht="99.15" hidden="1" customHeight="1" x14ac:dyDescent="0.3">
      <c r="A112" s="26">
        <v>86</v>
      </c>
      <c r="B112" s="24" t="s">
        <v>8</v>
      </c>
      <c r="C112" s="23" t="s">
        <v>575</v>
      </c>
      <c r="D112" s="24" t="s">
        <v>81</v>
      </c>
      <c r="E112" s="25"/>
      <c r="F112" s="23" t="s">
        <v>13</v>
      </c>
      <c r="G112" s="71">
        <v>3000</v>
      </c>
      <c r="H112" s="71">
        <f t="shared" si="16"/>
        <v>4500</v>
      </c>
      <c r="K112" s="21"/>
      <c r="M112" s="71">
        <v>3000</v>
      </c>
      <c r="N112" s="71">
        <f t="shared" si="12"/>
        <v>4500</v>
      </c>
      <c r="O112" s="29"/>
      <c r="P112" s="30">
        <v>3050</v>
      </c>
      <c r="Q112" s="30">
        <v>4575</v>
      </c>
      <c r="R112" s="33">
        <v>3050</v>
      </c>
      <c r="S112" s="33">
        <f t="shared" si="13"/>
        <v>4575</v>
      </c>
      <c r="T112" s="30">
        <v>3050</v>
      </c>
      <c r="U112" s="31">
        <v>4575</v>
      </c>
      <c r="V112" s="33">
        <v>3050</v>
      </c>
      <c r="W112" s="36">
        <v>4575</v>
      </c>
      <c r="X112" s="55">
        <v>3050</v>
      </c>
      <c r="Y112" s="55">
        <v>4575</v>
      </c>
      <c r="Z112" s="33">
        <v>3050</v>
      </c>
      <c r="AA112" s="37">
        <v>4575</v>
      </c>
      <c r="AB112" s="42">
        <v>2000</v>
      </c>
      <c r="AC112" s="43">
        <f t="shared" si="14"/>
        <v>3000</v>
      </c>
      <c r="AD112" s="33">
        <f>3000*(1+2%)</f>
        <v>3060</v>
      </c>
      <c r="AE112" s="33">
        <f t="shared" si="17"/>
        <v>4590</v>
      </c>
      <c r="AF112" s="30">
        <v>3050</v>
      </c>
      <c r="AG112" s="48">
        <f t="shared" si="18"/>
        <v>4575</v>
      </c>
      <c r="AH112" s="44">
        <v>2081.58</v>
      </c>
      <c r="AI112" s="44">
        <f t="shared" si="15"/>
        <v>3122.37</v>
      </c>
      <c r="AJ112" s="79">
        <v>3000</v>
      </c>
      <c r="AK112" s="79">
        <v>4500</v>
      </c>
      <c r="AL112" s="92" t="s">
        <v>807</v>
      </c>
      <c r="AM112" s="93" t="s">
        <v>783</v>
      </c>
    </row>
    <row r="113" spans="1:39" ht="99.15" hidden="1" customHeight="1" x14ac:dyDescent="0.3">
      <c r="A113" s="23">
        <v>87</v>
      </c>
      <c r="B113" s="24" t="s">
        <v>8</v>
      </c>
      <c r="C113" s="23" t="s">
        <v>575</v>
      </c>
      <c r="D113" s="24" t="s">
        <v>82</v>
      </c>
      <c r="E113" s="25"/>
      <c r="F113" s="23" t="s">
        <v>13</v>
      </c>
      <c r="G113" s="71">
        <v>2600</v>
      </c>
      <c r="H113" s="71">
        <f t="shared" si="16"/>
        <v>3900</v>
      </c>
      <c r="K113" s="21"/>
      <c r="M113" s="71">
        <v>2600</v>
      </c>
      <c r="N113" s="71">
        <f t="shared" si="12"/>
        <v>3900</v>
      </c>
      <c r="O113" s="29"/>
      <c r="P113" s="30">
        <v>2542</v>
      </c>
      <c r="Q113" s="30">
        <v>3813</v>
      </c>
      <c r="R113" s="33">
        <v>2542</v>
      </c>
      <c r="S113" s="33">
        <f t="shared" si="13"/>
        <v>3813</v>
      </c>
      <c r="T113" s="30">
        <v>2542</v>
      </c>
      <c r="U113" s="30">
        <v>3813</v>
      </c>
      <c r="V113" s="33">
        <v>2542</v>
      </c>
      <c r="W113" s="36">
        <v>3813</v>
      </c>
      <c r="X113" s="55">
        <v>2542</v>
      </c>
      <c r="Y113" s="55">
        <v>3813</v>
      </c>
      <c r="Z113" s="33">
        <v>2542</v>
      </c>
      <c r="AA113" s="37">
        <v>3813</v>
      </c>
      <c r="AB113" s="42">
        <v>2300</v>
      </c>
      <c r="AC113" s="43">
        <f t="shared" si="14"/>
        <v>3450</v>
      </c>
      <c r="AD113" s="33">
        <f>2500*(1+2%)</f>
        <v>2550</v>
      </c>
      <c r="AE113" s="33">
        <f t="shared" si="17"/>
        <v>3825</v>
      </c>
      <c r="AF113" s="30">
        <v>2542</v>
      </c>
      <c r="AG113" s="48">
        <f t="shared" si="18"/>
        <v>3813</v>
      </c>
      <c r="AH113" s="44">
        <v>1152.4000000000001</v>
      </c>
      <c r="AI113" s="44">
        <f t="shared" si="15"/>
        <v>1728.6000000000001</v>
      </c>
      <c r="AJ113" s="79">
        <v>2500</v>
      </c>
      <c r="AK113" s="79">
        <v>3750</v>
      </c>
      <c r="AL113" s="92" t="s">
        <v>808</v>
      </c>
      <c r="AM113" s="93" t="s">
        <v>783</v>
      </c>
    </row>
    <row r="114" spans="1:39" ht="99.15" hidden="1" customHeight="1" x14ac:dyDescent="0.3">
      <c r="A114" s="26">
        <v>88</v>
      </c>
      <c r="B114" s="24" t="s">
        <v>8</v>
      </c>
      <c r="C114" s="23" t="s">
        <v>575</v>
      </c>
      <c r="D114" s="24" t="s">
        <v>83</v>
      </c>
      <c r="E114" s="25"/>
      <c r="F114" s="23" t="s">
        <v>13</v>
      </c>
      <c r="G114" s="71">
        <v>4100</v>
      </c>
      <c r="H114" s="71">
        <f t="shared" si="16"/>
        <v>6150</v>
      </c>
      <c r="K114" s="21"/>
      <c r="M114" s="71">
        <v>4100</v>
      </c>
      <c r="N114" s="71">
        <f t="shared" si="12"/>
        <v>6150</v>
      </c>
      <c r="O114" s="29"/>
      <c r="P114" s="30">
        <v>4067</v>
      </c>
      <c r="Q114" s="30">
        <v>6100.5</v>
      </c>
      <c r="R114" s="33">
        <v>4067</v>
      </c>
      <c r="S114" s="33">
        <f t="shared" si="13"/>
        <v>6100.5</v>
      </c>
      <c r="T114" s="30">
        <v>4067</v>
      </c>
      <c r="U114" s="30">
        <v>6100.5</v>
      </c>
      <c r="V114" s="33">
        <v>4067</v>
      </c>
      <c r="W114" s="36">
        <v>6100.5</v>
      </c>
      <c r="X114" s="55">
        <v>4067</v>
      </c>
      <c r="Y114" s="55">
        <v>6100</v>
      </c>
      <c r="Z114" s="33">
        <v>4067</v>
      </c>
      <c r="AA114" s="37">
        <v>6100.5</v>
      </c>
      <c r="AB114" s="42">
        <v>2500</v>
      </c>
      <c r="AC114" s="43">
        <f t="shared" si="14"/>
        <v>3750</v>
      </c>
      <c r="AD114" s="33">
        <f>4000*(1+2%)</f>
        <v>4080</v>
      </c>
      <c r="AE114" s="33">
        <f t="shared" si="17"/>
        <v>6120</v>
      </c>
      <c r="AF114" s="30">
        <v>4067</v>
      </c>
      <c r="AG114" s="48">
        <f t="shared" si="18"/>
        <v>6100.5</v>
      </c>
      <c r="AH114" s="44">
        <v>3034.62</v>
      </c>
      <c r="AI114" s="44">
        <f t="shared" si="15"/>
        <v>4551.93</v>
      </c>
      <c r="AJ114" s="79">
        <v>4000</v>
      </c>
      <c r="AK114" s="79">
        <v>6000</v>
      </c>
      <c r="AL114" s="94" t="s">
        <v>971</v>
      </c>
      <c r="AM114" s="93" t="s">
        <v>783</v>
      </c>
    </row>
    <row r="115" spans="1:39" ht="99.15" hidden="1" customHeight="1" x14ac:dyDescent="0.3">
      <c r="A115" s="23">
        <v>89</v>
      </c>
      <c r="B115" s="24" t="s">
        <v>8</v>
      </c>
      <c r="C115" s="23" t="s">
        <v>575</v>
      </c>
      <c r="D115" s="24" t="s">
        <v>84</v>
      </c>
      <c r="E115" s="25"/>
      <c r="F115" s="23" t="s">
        <v>13</v>
      </c>
      <c r="G115" s="71">
        <v>1000</v>
      </c>
      <c r="H115" s="71">
        <f t="shared" si="16"/>
        <v>1500</v>
      </c>
      <c r="K115" s="21"/>
      <c r="M115" s="71">
        <v>1000</v>
      </c>
      <c r="N115" s="71">
        <f t="shared" si="12"/>
        <v>1500</v>
      </c>
      <c r="O115" s="29"/>
      <c r="P115" s="30">
        <v>1017</v>
      </c>
      <c r="Q115" s="30">
        <v>1525.5</v>
      </c>
      <c r="R115" s="33">
        <v>1017</v>
      </c>
      <c r="S115" s="33">
        <f t="shared" si="13"/>
        <v>1525.5</v>
      </c>
      <c r="T115" s="30">
        <v>1017</v>
      </c>
      <c r="U115" s="30">
        <v>1525.5</v>
      </c>
      <c r="V115" s="33">
        <v>1017</v>
      </c>
      <c r="W115" s="36">
        <v>1525.5</v>
      </c>
      <c r="X115" s="55">
        <v>1017</v>
      </c>
      <c r="Y115" s="55">
        <v>1525</v>
      </c>
      <c r="Z115" s="33">
        <v>1017</v>
      </c>
      <c r="AA115" s="37">
        <v>1525.5</v>
      </c>
      <c r="AB115" s="42">
        <v>1000</v>
      </c>
      <c r="AC115" s="43">
        <f t="shared" si="14"/>
        <v>1500</v>
      </c>
      <c r="AD115" s="33">
        <f>1000*(1+2%)</f>
        <v>1020</v>
      </c>
      <c r="AE115" s="33">
        <f t="shared" si="17"/>
        <v>1530</v>
      </c>
      <c r="AF115" s="30">
        <v>1017</v>
      </c>
      <c r="AG115" s="48">
        <f t="shared" si="18"/>
        <v>1525.5</v>
      </c>
      <c r="AH115" s="44">
        <v>596.77</v>
      </c>
      <c r="AI115" s="44">
        <f t="shared" si="15"/>
        <v>895.15499999999997</v>
      </c>
      <c r="AJ115" s="79">
        <v>1000</v>
      </c>
      <c r="AK115" s="79">
        <v>1500</v>
      </c>
      <c r="AL115" s="94" t="s">
        <v>972</v>
      </c>
      <c r="AM115" s="93" t="s">
        <v>783</v>
      </c>
    </row>
    <row r="116" spans="1:39" ht="99.15" hidden="1" customHeight="1" x14ac:dyDescent="0.3">
      <c r="A116" s="26">
        <v>90</v>
      </c>
      <c r="B116" s="24" t="s">
        <v>8</v>
      </c>
      <c r="C116" s="23" t="s">
        <v>80</v>
      </c>
      <c r="D116" s="24" t="s">
        <v>576</v>
      </c>
      <c r="E116" s="25"/>
      <c r="F116" s="23" t="s">
        <v>13</v>
      </c>
      <c r="G116" s="71">
        <v>1800</v>
      </c>
      <c r="H116" s="71">
        <f t="shared" si="16"/>
        <v>2700</v>
      </c>
      <c r="K116" s="21"/>
      <c r="M116" s="71">
        <v>1800</v>
      </c>
      <c r="N116" s="71">
        <f t="shared" si="12"/>
        <v>2700</v>
      </c>
      <c r="O116" s="29"/>
      <c r="P116" s="40" t="s">
        <v>775</v>
      </c>
      <c r="Q116" s="40" t="s">
        <v>775</v>
      </c>
      <c r="R116" s="34" t="s">
        <v>775</v>
      </c>
      <c r="S116" s="34" t="s">
        <v>775</v>
      </c>
      <c r="T116" s="40" t="s">
        <v>775</v>
      </c>
      <c r="U116" s="40" t="s">
        <v>775</v>
      </c>
      <c r="V116" s="34">
        <f>1500/1.2*1.22</f>
        <v>1525</v>
      </c>
      <c r="W116" s="36">
        <v>2287.5</v>
      </c>
      <c r="X116" s="40" t="s">
        <v>775</v>
      </c>
      <c r="Y116" s="40" t="s">
        <v>775</v>
      </c>
      <c r="Z116" s="34" t="s">
        <v>775</v>
      </c>
      <c r="AA116" s="34" t="s">
        <v>775</v>
      </c>
      <c r="AB116" s="42">
        <v>1800</v>
      </c>
      <c r="AC116" s="43">
        <f t="shared" si="14"/>
        <v>2700</v>
      </c>
      <c r="AD116" s="34" t="s">
        <v>775</v>
      </c>
      <c r="AE116" s="34" t="s">
        <v>775</v>
      </c>
      <c r="AF116" s="40" t="s">
        <v>775</v>
      </c>
      <c r="AG116" s="40" t="s">
        <v>775</v>
      </c>
      <c r="AH116" s="34" t="s">
        <v>775</v>
      </c>
      <c r="AI116" s="34" t="s">
        <v>775</v>
      </c>
      <c r="AJ116" s="48" t="s">
        <v>775</v>
      </c>
      <c r="AK116" s="48" t="s">
        <v>775</v>
      </c>
      <c r="AL116" s="92" t="s">
        <v>809</v>
      </c>
      <c r="AM116" s="93" t="s">
        <v>783</v>
      </c>
    </row>
    <row r="117" spans="1:39" ht="99.15" hidden="1" customHeight="1" x14ac:dyDescent="0.3">
      <c r="A117" s="23">
        <v>91</v>
      </c>
      <c r="B117" s="24" t="s">
        <v>8</v>
      </c>
      <c r="C117" s="23" t="s">
        <v>80</v>
      </c>
      <c r="D117" s="24" t="s">
        <v>577</v>
      </c>
      <c r="E117" s="25"/>
      <c r="F117" s="23" t="s">
        <v>13</v>
      </c>
      <c r="G117" s="71">
        <v>2800</v>
      </c>
      <c r="H117" s="71">
        <f t="shared" si="16"/>
        <v>4200</v>
      </c>
      <c r="K117" s="21"/>
      <c r="M117" s="71">
        <v>2800</v>
      </c>
      <c r="N117" s="71">
        <f t="shared" si="12"/>
        <v>4200</v>
      </c>
      <c r="O117" s="29"/>
      <c r="P117" s="40" t="s">
        <v>775</v>
      </c>
      <c r="Q117" s="40" t="s">
        <v>775</v>
      </c>
      <c r="R117" s="34" t="s">
        <v>775</v>
      </c>
      <c r="S117" s="34" t="s">
        <v>775</v>
      </c>
      <c r="T117" s="40" t="s">
        <v>775</v>
      </c>
      <c r="U117" s="40" t="s">
        <v>775</v>
      </c>
      <c r="V117" s="34">
        <f>1500/1.2*1.22</f>
        <v>1525</v>
      </c>
      <c r="W117" s="36">
        <v>2287.5</v>
      </c>
      <c r="X117" s="40" t="s">
        <v>775</v>
      </c>
      <c r="Y117" s="40" t="s">
        <v>775</v>
      </c>
      <c r="Z117" s="34" t="s">
        <v>775</v>
      </c>
      <c r="AA117" s="34" t="s">
        <v>775</v>
      </c>
      <c r="AB117" s="42">
        <v>2800</v>
      </c>
      <c r="AC117" s="43">
        <f t="shared" si="14"/>
        <v>4200</v>
      </c>
      <c r="AD117" s="34" t="s">
        <v>775</v>
      </c>
      <c r="AE117" s="34" t="s">
        <v>775</v>
      </c>
      <c r="AF117" s="40" t="s">
        <v>775</v>
      </c>
      <c r="AG117" s="40" t="s">
        <v>775</v>
      </c>
      <c r="AH117" s="34" t="s">
        <v>775</v>
      </c>
      <c r="AI117" s="34" t="s">
        <v>775</v>
      </c>
      <c r="AJ117" s="48" t="s">
        <v>775</v>
      </c>
      <c r="AK117" s="48" t="s">
        <v>775</v>
      </c>
      <c r="AL117" s="94" t="s">
        <v>973</v>
      </c>
      <c r="AM117" s="93" t="s">
        <v>783</v>
      </c>
    </row>
    <row r="118" spans="1:39" ht="99.15" hidden="1" customHeight="1" x14ac:dyDescent="0.3">
      <c r="A118" s="26">
        <v>92</v>
      </c>
      <c r="B118" s="24" t="s">
        <v>8</v>
      </c>
      <c r="C118" s="23" t="s">
        <v>85</v>
      </c>
      <c r="D118" s="24" t="s">
        <v>86</v>
      </c>
      <c r="E118" s="25"/>
      <c r="F118" s="23" t="s">
        <v>87</v>
      </c>
      <c r="G118" s="71">
        <v>1500</v>
      </c>
      <c r="H118" s="71">
        <f t="shared" si="16"/>
        <v>2250</v>
      </c>
      <c r="K118" s="21"/>
      <c r="M118" s="71">
        <v>1500</v>
      </c>
      <c r="N118" s="71">
        <f t="shared" si="12"/>
        <v>2250</v>
      </c>
      <c r="O118" s="29"/>
      <c r="P118" s="30">
        <v>1525</v>
      </c>
      <c r="Q118" s="30">
        <v>2287.5</v>
      </c>
      <c r="R118" s="33">
        <v>1525</v>
      </c>
      <c r="S118" s="33">
        <f t="shared" si="13"/>
        <v>2287.5</v>
      </c>
      <c r="T118" s="30">
        <v>1525</v>
      </c>
      <c r="U118" s="31">
        <v>2287.5</v>
      </c>
      <c r="V118" s="33">
        <v>1525</v>
      </c>
      <c r="W118" s="36">
        <v>2287.5</v>
      </c>
      <c r="X118" s="55">
        <v>1525</v>
      </c>
      <c r="Y118" s="55">
        <v>2288</v>
      </c>
      <c r="Z118" s="33">
        <v>1525</v>
      </c>
      <c r="AA118" s="37">
        <v>2287.5</v>
      </c>
      <c r="AB118" s="42">
        <v>1000</v>
      </c>
      <c r="AC118" s="43">
        <f t="shared" si="14"/>
        <v>1500</v>
      </c>
      <c r="AD118" s="33">
        <f>1500*(1+2%)</f>
        <v>1530</v>
      </c>
      <c r="AE118" s="33">
        <f t="shared" ref="AE118:AE125" si="19">AD118+AD118*0.5</f>
        <v>2295</v>
      </c>
      <c r="AF118" s="30">
        <v>1525</v>
      </c>
      <c r="AG118" s="48">
        <f t="shared" si="18"/>
        <v>2287.5</v>
      </c>
      <c r="AH118" s="44">
        <v>604.69000000000005</v>
      </c>
      <c r="AI118" s="44">
        <f t="shared" si="15"/>
        <v>907.03500000000008</v>
      </c>
      <c r="AJ118" s="79">
        <v>1500</v>
      </c>
      <c r="AK118" s="79">
        <v>2250</v>
      </c>
      <c r="AL118" s="94" t="s">
        <v>974</v>
      </c>
      <c r="AM118" s="93" t="s">
        <v>783</v>
      </c>
    </row>
    <row r="119" spans="1:39" ht="99.15" hidden="1" customHeight="1" x14ac:dyDescent="0.3">
      <c r="A119" s="23">
        <v>93</v>
      </c>
      <c r="B119" s="24" t="s">
        <v>8</v>
      </c>
      <c r="C119" s="23" t="s">
        <v>85</v>
      </c>
      <c r="D119" s="24" t="s">
        <v>88</v>
      </c>
      <c r="E119" s="25"/>
      <c r="F119" s="23" t="s">
        <v>87</v>
      </c>
      <c r="G119" s="71">
        <v>1500</v>
      </c>
      <c r="H119" s="71">
        <f t="shared" si="16"/>
        <v>2250</v>
      </c>
      <c r="K119" s="21"/>
      <c r="M119" s="71">
        <v>1500</v>
      </c>
      <c r="N119" s="71">
        <f t="shared" si="12"/>
        <v>2250</v>
      </c>
      <c r="O119" s="29"/>
      <c r="P119" s="30">
        <v>1525</v>
      </c>
      <c r="Q119" s="30">
        <v>2287.5</v>
      </c>
      <c r="R119" s="33">
        <v>1525</v>
      </c>
      <c r="S119" s="33">
        <f t="shared" si="13"/>
        <v>2287.5</v>
      </c>
      <c r="T119" s="30">
        <v>1525</v>
      </c>
      <c r="U119" s="31">
        <v>2287.5</v>
      </c>
      <c r="V119" s="33">
        <v>1525</v>
      </c>
      <c r="W119" s="36">
        <v>2287.5</v>
      </c>
      <c r="X119" s="55">
        <v>1525</v>
      </c>
      <c r="Y119" s="55">
        <v>2288</v>
      </c>
      <c r="Z119" s="33">
        <v>1525</v>
      </c>
      <c r="AA119" s="37">
        <v>2287.5</v>
      </c>
      <c r="AB119" s="42">
        <v>1000</v>
      </c>
      <c r="AC119" s="43">
        <f t="shared" si="14"/>
        <v>1500</v>
      </c>
      <c r="AD119" s="33">
        <f>1500*(1+2%)</f>
        <v>1530</v>
      </c>
      <c r="AE119" s="33">
        <f t="shared" si="19"/>
        <v>2295</v>
      </c>
      <c r="AF119" s="30">
        <v>1525</v>
      </c>
      <c r="AG119" s="48">
        <f t="shared" si="18"/>
        <v>2287.5</v>
      </c>
      <c r="AH119" s="44">
        <v>604.69000000000005</v>
      </c>
      <c r="AI119" s="44">
        <f t="shared" si="15"/>
        <v>907.03500000000008</v>
      </c>
      <c r="AJ119" s="79">
        <v>1500</v>
      </c>
      <c r="AK119" s="79">
        <v>2250</v>
      </c>
      <c r="AL119" s="94" t="s">
        <v>975</v>
      </c>
      <c r="AM119" s="93" t="s">
        <v>783</v>
      </c>
    </row>
    <row r="120" spans="1:39" ht="99.15" hidden="1" customHeight="1" x14ac:dyDescent="0.3">
      <c r="A120" s="26">
        <v>94</v>
      </c>
      <c r="B120" s="24" t="s">
        <v>8</v>
      </c>
      <c r="C120" s="23" t="s">
        <v>85</v>
      </c>
      <c r="D120" s="24" t="s">
        <v>89</v>
      </c>
      <c r="E120" s="25"/>
      <c r="F120" s="23" t="s">
        <v>87</v>
      </c>
      <c r="G120" s="71">
        <v>1800</v>
      </c>
      <c r="H120" s="71">
        <f t="shared" si="16"/>
        <v>2700</v>
      </c>
      <c r="K120" s="21"/>
      <c r="M120" s="71">
        <v>1800</v>
      </c>
      <c r="N120" s="71">
        <f t="shared" si="12"/>
        <v>2700</v>
      </c>
      <c r="O120" s="29"/>
      <c r="P120" s="30">
        <v>1734</v>
      </c>
      <c r="Q120" s="30">
        <v>2601</v>
      </c>
      <c r="R120" s="33">
        <v>1734</v>
      </c>
      <c r="S120" s="33">
        <f t="shared" si="13"/>
        <v>2601</v>
      </c>
      <c r="T120" s="30">
        <v>1734</v>
      </c>
      <c r="U120" s="31">
        <v>2601</v>
      </c>
      <c r="V120" s="33">
        <v>1734</v>
      </c>
      <c r="W120" s="36">
        <v>2601</v>
      </c>
      <c r="X120" s="55">
        <v>1729</v>
      </c>
      <c r="Y120" s="55">
        <v>2593</v>
      </c>
      <c r="Z120" s="33">
        <v>1734</v>
      </c>
      <c r="AA120" s="37">
        <v>2601</v>
      </c>
      <c r="AB120" s="42">
        <v>1500</v>
      </c>
      <c r="AC120" s="43">
        <f t="shared" si="14"/>
        <v>2250</v>
      </c>
      <c r="AD120" s="33">
        <f>1700*(1+2%)</f>
        <v>1734</v>
      </c>
      <c r="AE120" s="33">
        <f t="shared" si="19"/>
        <v>2601</v>
      </c>
      <c r="AF120" s="30">
        <v>1734</v>
      </c>
      <c r="AG120" s="48">
        <f t="shared" si="18"/>
        <v>2601</v>
      </c>
      <c r="AH120" s="44">
        <v>604.69000000000005</v>
      </c>
      <c r="AI120" s="44">
        <f t="shared" si="15"/>
        <v>907.03500000000008</v>
      </c>
      <c r="AJ120" s="79">
        <v>1700</v>
      </c>
      <c r="AK120" s="79">
        <v>2550</v>
      </c>
      <c r="AL120" s="94" t="s">
        <v>976</v>
      </c>
      <c r="AM120" s="93" t="s">
        <v>783</v>
      </c>
    </row>
    <row r="121" spans="1:39" ht="99.15" hidden="1" customHeight="1" x14ac:dyDescent="0.3">
      <c r="A121" s="23">
        <v>95</v>
      </c>
      <c r="B121" s="24" t="s">
        <v>8</v>
      </c>
      <c r="C121" s="23" t="s">
        <v>85</v>
      </c>
      <c r="D121" s="24" t="s">
        <v>90</v>
      </c>
      <c r="E121" s="25"/>
      <c r="F121" s="23" t="s">
        <v>87</v>
      </c>
      <c r="G121" s="71">
        <v>1800</v>
      </c>
      <c r="H121" s="71">
        <f t="shared" si="16"/>
        <v>2700</v>
      </c>
      <c r="K121" s="21"/>
      <c r="M121" s="71">
        <v>1800</v>
      </c>
      <c r="N121" s="71">
        <f t="shared" si="12"/>
        <v>2700</v>
      </c>
      <c r="O121" s="29"/>
      <c r="P121" s="30">
        <v>1734</v>
      </c>
      <c r="Q121" s="30">
        <v>2601</v>
      </c>
      <c r="R121" s="33">
        <v>1734</v>
      </c>
      <c r="S121" s="33">
        <f t="shared" si="13"/>
        <v>2601</v>
      </c>
      <c r="T121" s="30">
        <v>1734</v>
      </c>
      <c r="U121" s="31">
        <v>2601</v>
      </c>
      <c r="V121" s="33">
        <v>1734</v>
      </c>
      <c r="W121" s="36">
        <v>2601</v>
      </c>
      <c r="X121" s="55">
        <v>1729</v>
      </c>
      <c r="Y121" s="55">
        <v>2593</v>
      </c>
      <c r="Z121" s="33">
        <v>1734</v>
      </c>
      <c r="AA121" s="37">
        <v>2601</v>
      </c>
      <c r="AB121" s="42">
        <v>1500</v>
      </c>
      <c r="AC121" s="43">
        <f t="shared" si="14"/>
        <v>2250</v>
      </c>
      <c r="AD121" s="33">
        <f>1700*(1+2%)</f>
        <v>1734</v>
      </c>
      <c r="AE121" s="33">
        <f t="shared" si="19"/>
        <v>2601</v>
      </c>
      <c r="AF121" s="30">
        <v>1734</v>
      </c>
      <c r="AG121" s="48">
        <f t="shared" si="18"/>
        <v>2601</v>
      </c>
      <c r="AH121" s="44">
        <v>604.69000000000005</v>
      </c>
      <c r="AI121" s="44">
        <f t="shared" si="15"/>
        <v>907.03500000000008</v>
      </c>
      <c r="AJ121" s="79">
        <v>1700</v>
      </c>
      <c r="AK121" s="79">
        <v>2550</v>
      </c>
      <c r="AL121" s="94" t="s">
        <v>810</v>
      </c>
      <c r="AM121" s="93" t="s">
        <v>783</v>
      </c>
    </row>
    <row r="122" spans="1:39" ht="99.15" hidden="1" customHeight="1" x14ac:dyDescent="0.3">
      <c r="A122" s="26">
        <v>96</v>
      </c>
      <c r="B122" s="24" t="s">
        <v>8</v>
      </c>
      <c r="C122" s="23" t="s">
        <v>85</v>
      </c>
      <c r="D122" s="24" t="s">
        <v>91</v>
      </c>
      <c r="E122" s="25"/>
      <c r="F122" s="23" t="s">
        <v>87</v>
      </c>
      <c r="G122" s="71">
        <v>1100</v>
      </c>
      <c r="H122" s="71">
        <f t="shared" si="16"/>
        <v>1650</v>
      </c>
      <c r="K122" s="21"/>
      <c r="M122" s="71">
        <v>1100</v>
      </c>
      <c r="N122" s="71">
        <f t="shared" si="12"/>
        <v>1650</v>
      </c>
      <c r="O122" s="29"/>
      <c r="P122" s="30">
        <v>1017</v>
      </c>
      <c r="Q122" s="30">
        <v>1525.5</v>
      </c>
      <c r="R122" s="33">
        <v>1017</v>
      </c>
      <c r="S122" s="33">
        <f t="shared" si="13"/>
        <v>1525.5</v>
      </c>
      <c r="T122" s="30">
        <v>1017</v>
      </c>
      <c r="U122" s="31">
        <v>1525.5</v>
      </c>
      <c r="V122" s="33">
        <v>1017</v>
      </c>
      <c r="W122" s="36">
        <v>1525.5</v>
      </c>
      <c r="X122" s="55">
        <v>1017</v>
      </c>
      <c r="Y122" s="55">
        <v>1525</v>
      </c>
      <c r="Z122" s="33">
        <v>1017</v>
      </c>
      <c r="AA122" s="37">
        <v>1525.5</v>
      </c>
      <c r="AB122" s="42">
        <v>900</v>
      </c>
      <c r="AC122" s="43">
        <f t="shared" si="14"/>
        <v>1350</v>
      </c>
      <c r="AD122" s="33">
        <f>1000*(1+2%)</f>
        <v>1020</v>
      </c>
      <c r="AE122" s="33">
        <f t="shared" si="19"/>
        <v>1530</v>
      </c>
      <c r="AF122" s="30">
        <v>1017</v>
      </c>
      <c r="AG122" s="48">
        <f t="shared" si="18"/>
        <v>1525.5</v>
      </c>
      <c r="AH122" s="44">
        <v>171</v>
      </c>
      <c r="AI122" s="44">
        <f t="shared" si="15"/>
        <v>256.5</v>
      </c>
      <c r="AJ122" s="79">
        <v>1000</v>
      </c>
      <c r="AK122" s="79">
        <v>1500</v>
      </c>
      <c r="AL122" s="94" t="s">
        <v>977</v>
      </c>
      <c r="AM122" s="93" t="s">
        <v>783</v>
      </c>
    </row>
    <row r="123" spans="1:39" ht="99.15" hidden="1" customHeight="1" x14ac:dyDescent="0.3">
      <c r="A123" s="23">
        <v>97</v>
      </c>
      <c r="B123" s="24" t="s">
        <v>8</v>
      </c>
      <c r="C123" s="23" t="s">
        <v>85</v>
      </c>
      <c r="D123" s="24" t="s">
        <v>92</v>
      </c>
      <c r="E123" s="25"/>
      <c r="F123" s="23" t="s">
        <v>87</v>
      </c>
      <c r="G123" s="71">
        <v>1100</v>
      </c>
      <c r="H123" s="71">
        <f t="shared" si="16"/>
        <v>1650</v>
      </c>
      <c r="K123" s="21"/>
      <c r="M123" s="71">
        <v>1100</v>
      </c>
      <c r="N123" s="71">
        <f t="shared" si="12"/>
        <v>1650</v>
      </c>
      <c r="O123" s="29"/>
      <c r="P123" s="30">
        <v>1017</v>
      </c>
      <c r="Q123" s="30">
        <v>1525.5</v>
      </c>
      <c r="R123" s="33">
        <v>1017</v>
      </c>
      <c r="S123" s="33">
        <f t="shared" si="13"/>
        <v>1525.5</v>
      </c>
      <c r="T123" s="30">
        <v>1017</v>
      </c>
      <c r="U123" s="31">
        <v>1525.5</v>
      </c>
      <c r="V123" s="33">
        <v>1017</v>
      </c>
      <c r="W123" s="36">
        <v>1525.5</v>
      </c>
      <c r="X123" s="55">
        <v>1017</v>
      </c>
      <c r="Y123" s="55">
        <v>1525</v>
      </c>
      <c r="Z123" s="33">
        <v>1017</v>
      </c>
      <c r="AA123" s="37">
        <v>1525.5</v>
      </c>
      <c r="AB123" s="42">
        <v>900</v>
      </c>
      <c r="AC123" s="43">
        <f t="shared" si="14"/>
        <v>1350</v>
      </c>
      <c r="AD123" s="33">
        <f>1000*(1+2%)</f>
        <v>1020</v>
      </c>
      <c r="AE123" s="33">
        <f t="shared" si="19"/>
        <v>1530</v>
      </c>
      <c r="AF123" s="30">
        <v>1017</v>
      </c>
      <c r="AG123" s="48">
        <f t="shared" si="18"/>
        <v>1525.5</v>
      </c>
      <c r="AH123" s="44">
        <v>171</v>
      </c>
      <c r="AI123" s="44">
        <f t="shared" si="15"/>
        <v>256.5</v>
      </c>
      <c r="AJ123" s="79">
        <v>1000</v>
      </c>
      <c r="AK123" s="79">
        <v>1500</v>
      </c>
      <c r="AL123" s="94" t="s">
        <v>810</v>
      </c>
      <c r="AM123" s="93" t="s">
        <v>783</v>
      </c>
    </row>
    <row r="124" spans="1:39" ht="99.15" hidden="1" customHeight="1" x14ac:dyDescent="0.3">
      <c r="A124" s="26">
        <v>98</v>
      </c>
      <c r="B124" s="24" t="s">
        <v>8</v>
      </c>
      <c r="C124" s="23" t="s">
        <v>85</v>
      </c>
      <c r="D124" s="24" t="s">
        <v>93</v>
      </c>
      <c r="E124" s="25"/>
      <c r="F124" s="23" t="s">
        <v>87</v>
      </c>
      <c r="G124" s="71">
        <v>700</v>
      </c>
      <c r="H124" s="71">
        <f t="shared" si="16"/>
        <v>1050</v>
      </c>
      <c r="K124" s="21"/>
      <c r="M124" s="71">
        <v>700</v>
      </c>
      <c r="N124" s="71">
        <f t="shared" si="12"/>
        <v>1050</v>
      </c>
      <c r="O124" s="29"/>
      <c r="P124" s="30">
        <v>610</v>
      </c>
      <c r="Q124" s="30">
        <v>915</v>
      </c>
      <c r="R124" s="33">
        <v>610</v>
      </c>
      <c r="S124" s="33">
        <f t="shared" si="13"/>
        <v>915</v>
      </c>
      <c r="T124" s="30">
        <v>610</v>
      </c>
      <c r="U124" s="31">
        <v>915</v>
      </c>
      <c r="V124" s="33">
        <v>610</v>
      </c>
      <c r="W124" s="36">
        <v>915</v>
      </c>
      <c r="X124" s="55">
        <v>610</v>
      </c>
      <c r="Y124" s="55">
        <v>915</v>
      </c>
      <c r="Z124" s="33">
        <v>610</v>
      </c>
      <c r="AA124" s="37">
        <v>915</v>
      </c>
      <c r="AB124" s="42">
        <v>750</v>
      </c>
      <c r="AC124" s="43">
        <f t="shared" si="14"/>
        <v>1125</v>
      </c>
      <c r="AD124" s="33">
        <f>600*(1+2%)</f>
        <v>612</v>
      </c>
      <c r="AE124" s="33">
        <f t="shared" si="19"/>
        <v>918</v>
      </c>
      <c r="AF124" s="30">
        <v>610</v>
      </c>
      <c r="AG124" s="48">
        <f t="shared" si="18"/>
        <v>915</v>
      </c>
      <c r="AH124" s="44">
        <v>115.63</v>
      </c>
      <c r="AI124" s="44">
        <f t="shared" si="15"/>
        <v>173.44499999999999</v>
      </c>
      <c r="AJ124" s="79">
        <v>600</v>
      </c>
      <c r="AK124" s="79">
        <v>900</v>
      </c>
      <c r="AL124" s="92" t="s">
        <v>811</v>
      </c>
      <c r="AM124" s="93" t="s">
        <v>783</v>
      </c>
    </row>
    <row r="125" spans="1:39" ht="99.15" hidden="1" customHeight="1" x14ac:dyDescent="0.3">
      <c r="A125" s="23">
        <v>99</v>
      </c>
      <c r="B125" s="24" t="s">
        <v>8</v>
      </c>
      <c r="C125" s="23" t="s">
        <v>85</v>
      </c>
      <c r="D125" s="24" t="s">
        <v>94</v>
      </c>
      <c r="E125" s="25"/>
      <c r="F125" s="23" t="s">
        <v>87</v>
      </c>
      <c r="G125" s="71">
        <v>700</v>
      </c>
      <c r="H125" s="71">
        <f t="shared" si="16"/>
        <v>1050</v>
      </c>
      <c r="K125" s="21"/>
      <c r="M125" s="71">
        <v>700</v>
      </c>
      <c r="N125" s="71">
        <f t="shared" si="12"/>
        <v>1050</v>
      </c>
      <c r="O125" s="29"/>
      <c r="P125" s="30">
        <v>712</v>
      </c>
      <c r="Q125" s="30">
        <v>1068</v>
      </c>
      <c r="R125" s="33">
        <v>712</v>
      </c>
      <c r="S125" s="33">
        <f t="shared" si="13"/>
        <v>1068</v>
      </c>
      <c r="T125" s="30">
        <v>712</v>
      </c>
      <c r="U125" s="31">
        <v>1068</v>
      </c>
      <c r="V125" s="33">
        <v>712</v>
      </c>
      <c r="W125" s="36">
        <v>1068</v>
      </c>
      <c r="X125" s="55">
        <v>712</v>
      </c>
      <c r="Y125" s="55">
        <v>1068</v>
      </c>
      <c r="Z125" s="33">
        <v>712</v>
      </c>
      <c r="AA125" s="37">
        <v>1068</v>
      </c>
      <c r="AB125" s="42">
        <v>700</v>
      </c>
      <c r="AC125" s="43">
        <f t="shared" si="14"/>
        <v>1050</v>
      </c>
      <c r="AD125" s="33">
        <f>700*(1+2%)</f>
        <v>714</v>
      </c>
      <c r="AE125" s="33">
        <f t="shared" si="19"/>
        <v>1071</v>
      </c>
      <c r="AF125" s="30">
        <v>712</v>
      </c>
      <c r="AG125" s="48">
        <f t="shared" si="18"/>
        <v>1068</v>
      </c>
      <c r="AH125" s="44">
        <v>115.63</v>
      </c>
      <c r="AI125" s="44">
        <f t="shared" si="15"/>
        <v>173.44499999999999</v>
      </c>
      <c r="AJ125" s="79">
        <v>700</v>
      </c>
      <c r="AK125" s="79">
        <v>1050</v>
      </c>
      <c r="AL125" s="94" t="s">
        <v>810</v>
      </c>
      <c r="AM125" s="93" t="s">
        <v>783</v>
      </c>
    </row>
    <row r="126" spans="1:39" ht="99.15" hidden="1" customHeight="1" x14ac:dyDescent="0.3">
      <c r="A126" s="26">
        <v>100</v>
      </c>
      <c r="B126" s="24" t="s">
        <v>8</v>
      </c>
      <c r="C126" s="23" t="s">
        <v>95</v>
      </c>
      <c r="D126" s="24" t="s">
        <v>578</v>
      </c>
      <c r="E126" s="25"/>
      <c r="F126" s="23" t="s">
        <v>13</v>
      </c>
      <c r="G126" s="71">
        <v>2100</v>
      </c>
      <c r="H126" s="71">
        <f t="shared" si="16"/>
        <v>3150</v>
      </c>
      <c r="K126" s="21"/>
      <c r="M126" s="71">
        <v>2100</v>
      </c>
      <c r="N126" s="71">
        <f t="shared" si="12"/>
        <v>3150</v>
      </c>
      <c r="O126" s="29"/>
      <c r="P126" s="40" t="s">
        <v>775</v>
      </c>
      <c r="Q126" s="40" t="s">
        <v>775</v>
      </c>
      <c r="R126" s="34" t="s">
        <v>775</v>
      </c>
      <c r="S126" s="34" t="s">
        <v>775</v>
      </c>
      <c r="T126" s="40" t="s">
        <v>775</v>
      </c>
      <c r="U126" s="40" t="s">
        <v>775</v>
      </c>
      <c r="V126" s="34" t="s">
        <v>775</v>
      </c>
      <c r="W126" s="34" t="s">
        <v>775</v>
      </c>
      <c r="X126" s="40" t="s">
        <v>775</v>
      </c>
      <c r="Y126" s="40" t="s">
        <v>775</v>
      </c>
      <c r="Z126" s="34" t="s">
        <v>775</v>
      </c>
      <c r="AA126" s="34" t="s">
        <v>775</v>
      </c>
      <c r="AB126" s="42">
        <v>2100</v>
      </c>
      <c r="AC126" s="43">
        <f t="shared" si="14"/>
        <v>3150</v>
      </c>
      <c r="AD126" s="34" t="s">
        <v>775</v>
      </c>
      <c r="AE126" s="34" t="s">
        <v>775</v>
      </c>
      <c r="AF126" s="40" t="s">
        <v>775</v>
      </c>
      <c r="AG126" s="40" t="s">
        <v>775</v>
      </c>
      <c r="AH126" s="34" t="s">
        <v>775</v>
      </c>
      <c r="AI126" s="34" t="s">
        <v>775</v>
      </c>
      <c r="AJ126" s="48" t="s">
        <v>775</v>
      </c>
      <c r="AK126" s="48" t="s">
        <v>775</v>
      </c>
      <c r="AL126" s="94" t="s">
        <v>978</v>
      </c>
      <c r="AM126" s="93" t="s">
        <v>783</v>
      </c>
    </row>
    <row r="127" spans="1:39" ht="99.15" hidden="1" customHeight="1" x14ac:dyDescent="0.3">
      <c r="A127" s="23">
        <v>101</v>
      </c>
      <c r="B127" s="24" t="s">
        <v>8</v>
      </c>
      <c r="C127" s="23" t="s">
        <v>95</v>
      </c>
      <c r="D127" s="24" t="s">
        <v>579</v>
      </c>
      <c r="E127" s="25"/>
      <c r="F127" s="23" t="s">
        <v>13</v>
      </c>
      <c r="G127" s="71">
        <v>3500</v>
      </c>
      <c r="H127" s="71">
        <f t="shared" si="16"/>
        <v>5250</v>
      </c>
      <c r="K127" s="21"/>
      <c r="M127" s="71">
        <v>3500</v>
      </c>
      <c r="N127" s="71">
        <f t="shared" si="12"/>
        <v>5250</v>
      </c>
      <c r="O127" s="29"/>
      <c r="P127" s="40" t="s">
        <v>775</v>
      </c>
      <c r="Q127" s="40" t="s">
        <v>775</v>
      </c>
      <c r="R127" s="34" t="s">
        <v>775</v>
      </c>
      <c r="S127" s="34" t="s">
        <v>775</v>
      </c>
      <c r="T127" s="40" t="s">
        <v>775</v>
      </c>
      <c r="U127" s="40" t="s">
        <v>775</v>
      </c>
      <c r="V127" s="34" t="s">
        <v>775</v>
      </c>
      <c r="W127" s="34" t="s">
        <v>775</v>
      </c>
      <c r="X127" s="40" t="s">
        <v>775</v>
      </c>
      <c r="Y127" s="40" t="s">
        <v>775</v>
      </c>
      <c r="Z127" s="34" t="s">
        <v>775</v>
      </c>
      <c r="AA127" s="34" t="s">
        <v>775</v>
      </c>
      <c r="AB127" s="42">
        <v>3500</v>
      </c>
      <c r="AC127" s="43">
        <f t="shared" si="14"/>
        <v>5250</v>
      </c>
      <c r="AD127" s="34" t="s">
        <v>775</v>
      </c>
      <c r="AE127" s="34" t="s">
        <v>775</v>
      </c>
      <c r="AF127" s="40" t="s">
        <v>775</v>
      </c>
      <c r="AG127" s="40" t="s">
        <v>775</v>
      </c>
      <c r="AH127" s="34" t="s">
        <v>775</v>
      </c>
      <c r="AI127" s="34" t="s">
        <v>775</v>
      </c>
      <c r="AJ127" s="48" t="s">
        <v>775</v>
      </c>
      <c r="AK127" s="48" t="s">
        <v>775</v>
      </c>
      <c r="AL127" s="94" t="s">
        <v>979</v>
      </c>
      <c r="AM127" s="93" t="s">
        <v>783</v>
      </c>
    </row>
    <row r="128" spans="1:39" ht="99.15" customHeight="1" x14ac:dyDescent="0.3">
      <c r="A128" s="26">
        <v>102</v>
      </c>
      <c r="B128" s="24" t="s">
        <v>8</v>
      </c>
      <c r="C128" s="23" t="s">
        <v>95</v>
      </c>
      <c r="D128" s="24" t="s">
        <v>580</v>
      </c>
      <c r="E128" s="25"/>
      <c r="F128" s="23" t="s">
        <v>13</v>
      </c>
      <c r="G128" s="57">
        <v>2500</v>
      </c>
      <c r="H128" s="71">
        <f t="shared" si="16"/>
        <v>3750</v>
      </c>
      <c r="K128" s="21"/>
      <c r="M128" s="71">
        <v>3500</v>
      </c>
      <c r="N128" s="71">
        <f t="shared" si="12"/>
        <v>5250</v>
      </c>
      <c r="O128" s="29"/>
      <c r="P128" s="40" t="s">
        <v>775</v>
      </c>
      <c r="Q128" s="40" t="s">
        <v>775</v>
      </c>
      <c r="R128" s="34" t="s">
        <v>775</v>
      </c>
      <c r="S128" s="34" t="s">
        <v>775</v>
      </c>
      <c r="T128" s="40" t="s">
        <v>775</v>
      </c>
      <c r="U128" s="40" t="s">
        <v>775</v>
      </c>
      <c r="V128" s="34" t="s">
        <v>775</v>
      </c>
      <c r="W128" s="34" t="s">
        <v>775</v>
      </c>
      <c r="X128" s="40" t="s">
        <v>775</v>
      </c>
      <c r="Y128" s="40" t="s">
        <v>775</v>
      </c>
      <c r="Z128" s="34" t="s">
        <v>775</v>
      </c>
      <c r="AA128" s="34" t="s">
        <v>775</v>
      </c>
      <c r="AB128" s="42">
        <v>3500</v>
      </c>
      <c r="AC128" s="43">
        <f t="shared" si="14"/>
        <v>5250</v>
      </c>
      <c r="AD128" s="34" t="s">
        <v>775</v>
      </c>
      <c r="AE128" s="34" t="s">
        <v>775</v>
      </c>
      <c r="AF128" s="40" t="s">
        <v>775</v>
      </c>
      <c r="AG128" s="40" t="s">
        <v>775</v>
      </c>
      <c r="AH128" s="34" t="s">
        <v>775</v>
      </c>
      <c r="AI128" s="34" t="s">
        <v>775</v>
      </c>
      <c r="AJ128" s="48" t="s">
        <v>775</v>
      </c>
      <c r="AK128" s="48" t="s">
        <v>775</v>
      </c>
      <c r="AL128" s="94" t="s">
        <v>980</v>
      </c>
      <c r="AM128" s="95" t="s">
        <v>787</v>
      </c>
    </row>
    <row r="129" spans="1:39" ht="99.15" hidden="1" customHeight="1" x14ac:dyDescent="0.3">
      <c r="A129" s="23">
        <v>103</v>
      </c>
      <c r="B129" s="24" t="s">
        <v>8</v>
      </c>
      <c r="C129" s="23" t="s">
        <v>95</v>
      </c>
      <c r="D129" s="24" t="s">
        <v>581</v>
      </c>
      <c r="E129" s="25"/>
      <c r="F129" s="23" t="s">
        <v>13</v>
      </c>
      <c r="G129" s="71">
        <v>2000</v>
      </c>
      <c r="H129" s="71">
        <f t="shared" si="16"/>
        <v>3000</v>
      </c>
      <c r="K129" s="21"/>
      <c r="M129" s="71">
        <v>2000</v>
      </c>
      <c r="N129" s="71">
        <f t="shared" si="12"/>
        <v>3000</v>
      </c>
      <c r="O129" s="29"/>
      <c r="P129" s="40" t="s">
        <v>775</v>
      </c>
      <c r="Q129" s="40" t="s">
        <v>775</v>
      </c>
      <c r="R129" s="34" t="s">
        <v>775</v>
      </c>
      <c r="S129" s="34" t="s">
        <v>775</v>
      </c>
      <c r="T129" s="40" t="s">
        <v>775</v>
      </c>
      <c r="U129" s="40" t="s">
        <v>775</v>
      </c>
      <c r="V129" s="34" t="s">
        <v>775</v>
      </c>
      <c r="W129" s="34" t="s">
        <v>775</v>
      </c>
      <c r="X129" s="40" t="s">
        <v>775</v>
      </c>
      <c r="Y129" s="40" t="s">
        <v>775</v>
      </c>
      <c r="Z129" s="34" t="s">
        <v>775</v>
      </c>
      <c r="AA129" s="34" t="s">
        <v>775</v>
      </c>
      <c r="AB129" s="42">
        <v>2000</v>
      </c>
      <c r="AC129" s="43">
        <f t="shared" si="14"/>
        <v>3000</v>
      </c>
      <c r="AD129" s="34" t="s">
        <v>775</v>
      </c>
      <c r="AE129" s="34" t="s">
        <v>775</v>
      </c>
      <c r="AF129" s="40" t="s">
        <v>775</v>
      </c>
      <c r="AG129" s="40" t="s">
        <v>775</v>
      </c>
      <c r="AH129" s="34" t="s">
        <v>775</v>
      </c>
      <c r="AI129" s="34" t="s">
        <v>775</v>
      </c>
      <c r="AJ129" s="48" t="s">
        <v>775</v>
      </c>
      <c r="AK129" s="48" t="s">
        <v>775</v>
      </c>
      <c r="AL129" s="94" t="s">
        <v>981</v>
      </c>
      <c r="AM129" s="93" t="s">
        <v>783</v>
      </c>
    </row>
    <row r="130" spans="1:39" ht="99.15" hidden="1" customHeight="1" x14ac:dyDescent="0.3">
      <c r="A130" s="26">
        <v>104</v>
      </c>
      <c r="B130" s="24" t="s">
        <v>8</v>
      </c>
      <c r="C130" s="23" t="s">
        <v>95</v>
      </c>
      <c r="D130" s="24" t="s">
        <v>96</v>
      </c>
      <c r="E130" s="25"/>
      <c r="F130" s="23" t="s">
        <v>13</v>
      </c>
      <c r="G130" s="71">
        <v>5100</v>
      </c>
      <c r="H130" s="71">
        <f t="shared" si="16"/>
        <v>7650</v>
      </c>
      <c r="K130" s="21"/>
      <c r="M130" s="71">
        <v>5100</v>
      </c>
      <c r="N130" s="71">
        <f t="shared" si="12"/>
        <v>7650</v>
      </c>
      <c r="O130" s="29"/>
      <c r="P130" s="30">
        <v>5080</v>
      </c>
      <c r="Q130" s="30">
        <v>7620</v>
      </c>
      <c r="R130" s="33">
        <v>5080</v>
      </c>
      <c r="S130" s="33">
        <f t="shared" si="13"/>
        <v>7620</v>
      </c>
      <c r="T130" s="30">
        <v>5080</v>
      </c>
      <c r="U130" s="31">
        <v>7620</v>
      </c>
      <c r="V130" s="33">
        <v>5080</v>
      </c>
      <c r="W130" s="36">
        <v>7620</v>
      </c>
      <c r="X130" s="55">
        <v>5084</v>
      </c>
      <c r="Y130" s="55">
        <v>7625</v>
      </c>
      <c r="Z130" s="33">
        <v>5080</v>
      </c>
      <c r="AA130" s="37">
        <v>7620</v>
      </c>
      <c r="AB130" s="42">
        <v>5000</v>
      </c>
      <c r="AC130" s="43">
        <f t="shared" si="14"/>
        <v>7500</v>
      </c>
      <c r="AD130" s="33">
        <f>5000*(1+2%)</f>
        <v>5100</v>
      </c>
      <c r="AE130" s="33">
        <f t="shared" ref="AE130:AE165" si="20">AD130+AD130*0.5</f>
        <v>7650</v>
      </c>
      <c r="AF130" s="30">
        <v>5080</v>
      </c>
      <c r="AG130" s="48">
        <f t="shared" si="18"/>
        <v>7620</v>
      </c>
      <c r="AH130" s="44">
        <v>2480.1</v>
      </c>
      <c r="AI130" s="44">
        <f t="shared" si="15"/>
        <v>3720.1499999999996</v>
      </c>
      <c r="AJ130" s="79">
        <v>5000</v>
      </c>
      <c r="AK130" s="79">
        <v>7500</v>
      </c>
      <c r="AL130" s="94" t="s">
        <v>982</v>
      </c>
      <c r="AM130" s="93" t="s">
        <v>783</v>
      </c>
    </row>
    <row r="131" spans="1:39" ht="99.15" hidden="1" customHeight="1" x14ac:dyDescent="0.3">
      <c r="A131" s="23">
        <v>105</v>
      </c>
      <c r="B131" s="24" t="s">
        <v>8</v>
      </c>
      <c r="C131" s="23" t="s">
        <v>95</v>
      </c>
      <c r="D131" s="24" t="s">
        <v>97</v>
      </c>
      <c r="E131" s="25"/>
      <c r="F131" s="23" t="s">
        <v>13</v>
      </c>
      <c r="G131" s="71">
        <v>8100</v>
      </c>
      <c r="H131" s="71">
        <f t="shared" si="16"/>
        <v>12150</v>
      </c>
      <c r="K131" s="21"/>
      <c r="M131" s="71">
        <v>8100</v>
      </c>
      <c r="N131" s="71">
        <f t="shared" si="12"/>
        <v>12150</v>
      </c>
      <c r="O131" s="29"/>
      <c r="P131" s="30">
        <v>8130</v>
      </c>
      <c r="Q131" s="30">
        <v>12195</v>
      </c>
      <c r="R131" s="33">
        <v>8130</v>
      </c>
      <c r="S131" s="33">
        <f t="shared" si="13"/>
        <v>12195</v>
      </c>
      <c r="T131" s="30">
        <v>8130</v>
      </c>
      <c r="U131" s="31">
        <v>12195</v>
      </c>
      <c r="V131" s="33">
        <v>8130</v>
      </c>
      <c r="W131" s="36">
        <v>12195</v>
      </c>
      <c r="X131" s="55">
        <v>8134</v>
      </c>
      <c r="Y131" s="55">
        <v>12200</v>
      </c>
      <c r="Z131" s="33">
        <v>8130</v>
      </c>
      <c r="AA131" s="37">
        <v>12195</v>
      </c>
      <c r="AB131" s="42">
        <v>5500</v>
      </c>
      <c r="AC131" s="43">
        <f t="shared" si="14"/>
        <v>8250</v>
      </c>
      <c r="AD131" s="33">
        <f>8000*(1+2%)</f>
        <v>8160</v>
      </c>
      <c r="AE131" s="33">
        <f t="shared" si="20"/>
        <v>12240</v>
      </c>
      <c r="AF131" s="30">
        <v>8130</v>
      </c>
      <c r="AG131" s="48">
        <f t="shared" si="18"/>
        <v>12195</v>
      </c>
      <c r="AH131" s="44">
        <v>3724.04</v>
      </c>
      <c r="AI131" s="44">
        <f t="shared" si="15"/>
        <v>5586.0599999999995</v>
      </c>
      <c r="AJ131" s="79">
        <v>8000</v>
      </c>
      <c r="AK131" s="79">
        <v>12000</v>
      </c>
      <c r="AL131" s="92" t="s">
        <v>812</v>
      </c>
      <c r="AM131" s="93" t="s">
        <v>783</v>
      </c>
    </row>
    <row r="132" spans="1:39" ht="99.15" hidden="1" customHeight="1" x14ac:dyDescent="0.3">
      <c r="A132" s="26">
        <v>106</v>
      </c>
      <c r="B132" s="24" t="s">
        <v>8</v>
      </c>
      <c r="C132" s="23" t="s">
        <v>95</v>
      </c>
      <c r="D132" s="24" t="s">
        <v>98</v>
      </c>
      <c r="E132" s="25"/>
      <c r="F132" s="23" t="s">
        <v>13</v>
      </c>
      <c r="G132" s="71">
        <v>9200</v>
      </c>
      <c r="H132" s="71">
        <f t="shared" si="16"/>
        <v>13800</v>
      </c>
      <c r="K132" s="21"/>
      <c r="M132" s="71">
        <v>9200</v>
      </c>
      <c r="N132" s="71">
        <f t="shared" si="12"/>
        <v>13800</v>
      </c>
      <c r="O132" s="29"/>
      <c r="P132" s="30">
        <v>9150</v>
      </c>
      <c r="Q132" s="30">
        <v>13725</v>
      </c>
      <c r="R132" s="33">
        <v>9150</v>
      </c>
      <c r="S132" s="33">
        <f t="shared" si="13"/>
        <v>13725</v>
      </c>
      <c r="T132" s="30">
        <v>9150</v>
      </c>
      <c r="U132" s="31">
        <v>13725</v>
      </c>
      <c r="V132" s="33">
        <v>9150</v>
      </c>
      <c r="W132" s="36">
        <v>13725</v>
      </c>
      <c r="X132" s="55">
        <v>9150</v>
      </c>
      <c r="Y132" s="55">
        <v>13725</v>
      </c>
      <c r="Z132" s="33">
        <v>9150</v>
      </c>
      <c r="AA132" s="37">
        <v>13725</v>
      </c>
      <c r="AB132" s="42">
        <v>9000</v>
      </c>
      <c r="AC132" s="43">
        <f t="shared" si="14"/>
        <v>13500</v>
      </c>
      <c r="AD132" s="33">
        <f>9000*(1+2%)</f>
        <v>9180</v>
      </c>
      <c r="AE132" s="33">
        <f t="shared" si="20"/>
        <v>13770</v>
      </c>
      <c r="AF132" s="30">
        <v>9150</v>
      </c>
      <c r="AG132" s="48">
        <f t="shared" si="18"/>
        <v>13725</v>
      </c>
      <c r="AH132" s="44">
        <v>6802.09</v>
      </c>
      <c r="AI132" s="44">
        <f t="shared" si="15"/>
        <v>10203.135</v>
      </c>
      <c r="AJ132" s="79">
        <v>9000</v>
      </c>
      <c r="AK132" s="79">
        <v>13500</v>
      </c>
      <c r="AL132" s="92" t="s">
        <v>813</v>
      </c>
      <c r="AM132" s="93" t="s">
        <v>783</v>
      </c>
    </row>
    <row r="133" spans="1:39" ht="99.15" hidden="1" customHeight="1" x14ac:dyDescent="0.3">
      <c r="A133" s="23">
        <v>107</v>
      </c>
      <c r="B133" s="24" t="s">
        <v>8</v>
      </c>
      <c r="C133" s="23" t="s">
        <v>95</v>
      </c>
      <c r="D133" s="24" t="s">
        <v>99</v>
      </c>
      <c r="E133" s="25"/>
      <c r="F133" s="23" t="s">
        <v>13</v>
      </c>
      <c r="G133" s="71">
        <v>2500</v>
      </c>
      <c r="H133" s="71">
        <f t="shared" si="16"/>
        <v>3750</v>
      </c>
      <c r="K133" s="21"/>
      <c r="M133" s="71">
        <v>2500</v>
      </c>
      <c r="N133" s="71">
        <f t="shared" si="12"/>
        <v>3750</v>
      </c>
      <c r="O133" s="29"/>
      <c r="P133" s="30">
        <v>2542</v>
      </c>
      <c r="Q133" s="30">
        <v>3813</v>
      </c>
      <c r="R133" s="33">
        <v>2542</v>
      </c>
      <c r="S133" s="33">
        <f t="shared" si="13"/>
        <v>3813</v>
      </c>
      <c r="T133" s="30">
        <v>2542</v>
      </c>
      <c r="U133" s="31">
        <v>3813</v>
      </c>
      <c r="V133" s="33">
        <v>2542</v>
      </c>
      <c r="W133" s="36">
        <v>3813</v>
      </c>
      <c r="X133" s="55">
        <v>2542</v>
      </c>
      <c r="Y133" s="55">
        <v>3813</v>
      </c>
      <c r="Z133" s="33">
        <v>2542</v>
      </c>
      <c r="AA133" s="37">
        <v>3813</v>
      </c>
      <c r="AB133" s="42">
        <v>2000</v>
      </c>
      <c r="AC133" s="43">
        <f t="shared" si="14"/>
        <v>3000</v>
      </c>
      <c r="AD133" s="33">
        <f>2500*(1+2%)</f>
        <v>2550</v>
      </c>
      <c r="AE133" s="33">
        <f t="shared" si="20"/>
        <v>3825</v>
      </c>
      <c r="AF133" s="30">
        <v>2542</v>
      </c>
      <c r="AG133" s="48">
        <f t="shared" si="18"/>
        <v>3813</v>
      </c>
      <c r="AH133" s="44">
        <v>2043.71</v>
      </c>
      <c r="AI133" s="44">
        <f t="shared" si="15"/>
        <v>3065.5650000000001</v>
      </c>
      <c r="AJ133" s="79">
        <v>2500</v>
      </c>
      <c r="AK133" s="79">
        <v>3750</v>
      </c>
      <c r="AL133" s="94" t="s">
        <v>983</v>
      </c>
      <c r="AM133" s="93" t="s">
        <v>783</v>
      </c>
    </row>
    <row r="134" spans="1:39" ht="99.15" hidden="1" customHeight="1" x14ac:dyDescent="0.3">
      <c r="A134" s="26">
        <v>108</v>
      </c>
      <c r="B134" s="24" t="s">
        <v>8</v>
      </c>
      <c r="C134" s="23" t="s">
        <v>95</v>
      </c>
      <c r="D134" s="24" t="s">
        <v>100</v>
      </c>
      <c r="E134" s="25"/>
      <c r="F134" s="23" t="s">
        <v>13</v>
      </c>
      <c r="G134" s="71">
        <v>4000</v>
      </c>
      <c r="H134" s="71">
        <f t="shared" si="16"/>
        <v>6000</v>
      </c>
      <c r="K134" s="21"/>
      <c r="M134" s="71">
        <v>4000</v>
      </c>
      <c r="N134" s="71">
        <f t="shared" si="12"/>
        <v>6000</v>
      </c>
      <c r="O134" s="29"/>
      <c r="P134" s="30">
        <v>4067</v>
      </c>
      <c r="Q134" s="30">
        <v>6100.5</v>
      </c>
      <c r="R134" s="33">
        <v>4067</v>
      </c>
      <c r="S134" s="33">
        <f t="shared" si="13"/>
        <v>6100.5</v>
      </c>
      <c r="T134" s="30">
        <v>4067</v>
      </c>
      <c r="U134" s="31">
        <v>6100.5</v>
      </c>
      <c r="V134" s="33">
        <v>4067</v>
      </c>
      <c r="W134" s="36">
        <v>6100.5</v>
      </c>
      <c r="X134" s="55">
        <v>4067</v>
      </c>
      <c r="Y134" s="55">
        <v>6100</v>
      </c>
      <c r="Z134" s="33">
        <v>4067</v>
      </c>
      <c r="AA134" s="37">
        <v>6100.5</v>
      </c>
      <c r="AB134" s="42">
        <v>2000</v>
      </c>
      <c r="AC134" s="43">
        <f t="shared" si="14"/>
        <v>3000</v>
      </c>
      <c r="AD134" s="33">
        <f>4000*(1+2%)</f>
        <v>4080</v>
      </c>
      <c r="AE134" s="33">
        <f t="shared" si="20"/>
        <v>6120</v>
      </c>
      <c r="AF134" s="30">
        <v>4067</v>
      </c>
      <c r="AG134" s="48">
        <f t="shared" si="18"/>
        <v>6100.5</v>
      </c>
      <c r="AH134" s="44">
        <v>2883.3</v>
      </c>
      <c r="AI134" s="44">
        <f t="shared" si="15"/>
        <v>4324.9500000000007</v>
      </c>
      <c r="AJ134" s="79">
        <v>4000</v>
      </c>
      <c r="AK134" s="79">
        <v>6000</v>
      </c>
      <c r="AL134" s="92" t="s">
        <v>814</v>
      </c>
      <c r="AM134" s="93" t="s">
        <v>783</v>
      </c>
    </row>
    <row r="135" spans="1:39" ht="99.15" hidden="1" customHeight="1" x14ac:dyDescent="0.3">
      <c r="A135" s="23">
        <v>109</v>
      </c>
      <c r="B135" s="24" t="s">
        <v>8</v>
      </c>
      <c r="C135" s="23" t="s">
        <v>95</v>
      </c>
      <c r="D135" s="24" t="s">
        <v>101</v>
      </c>
      <c r="E135" s="25"/>
      <c r="F135" s="23" t="s">
        <v>13</v>
      </c>
      <c r="G135" s="71">
        <v>3500</v>
      </c>
      <c r="H135" s="71">
        <f t="shared" si="16"/>
        <v>5250</v>
      </c>
      <c r="K135" s="21"/>
      <c r="M135" s="71">
        <v>3500</v>
      </c>
      <c r="N135" s="71">
        <f t="shared" si="12"/>
        <v>5250</v>
      </c>
      <c r="O135" s="29"/>
      <c r="P135" s="30">
        <v>3558</v>
      </c>
      <c r="Q135" s="30">
        <v>5337</v>
      </c>
      <c r="R135" s="33">
        <v>3558</v>
      </c>
      <c r="S135" s="33">
        <f t="shared" si="13"/>
        <v>5337</v>
      </c>
      <c r="T135" s="30">
        <v>3558</v>
      </c>
      <c r="U135" s="31">
        <v>5337</v>
      </c>
      <c r="V135" s="33">
        <v>3558</v>
      </c>
      <c r="W135" s="36">
        <v>5337</v>
      </c>
      <c r="X135" s="55">
        <v>3559</v>
      </c>
      <c r="Y135" s="55">
        <v>5338</v>
      </c>
      <c r="Z135" s="33">
        <v>3558</v>
      </c>
      <c r="AA135" s="37">
        <v>5337</v>
      </c>
      <c r="AB135" s="42">
        <v>2500</v>
      </c>
      <c r="AC135" s="43">
        <f t="shared" si="14"/>
        <v>3750</v>
      </c>
      <c r="AD135" s="33">
        <f>3500*(1+2%)</f>
        <v>3570</v>
      </c>
      <c r="AE135" s="33">
        <f t="shared" si="20"/>
        <v>5355</v>
      </c>
      <c r="AF135" s="30">
        <v>3558</v>
      </c>
      <c r="AG135" s="48">
        <f t="shared" si="18"/>
        <v>5337</v>
      </c>
      <c r="AH135" s="44">
        <v>2883.3</v>
      </c>
      <c r="AI135" s="44">
        <f t="shared" si="15"/>
        <v>4324.9500000000007</v>
      </c>
      <c r="AJ135" s="79">
        <v>3500</v>
      </c>
      <c r="AK135" s="79">
        <v>5250</v>
      </c>
      <c r="AL135" s="94" t="s">
        <v>984</v>
      </c>
      <c r="AM135" s="93" t="s">
        <v>783</v>
      </c>
    </row>
    <row r="136" spans="1:39" ht="99.15" hidden="1" customHeight="1" x14ac:dyDescent="0.3">
      <c r="A136" s="26">
        <v>110</v>
      </c>
      <c r="B136" s="24" t="s">
        <v>8</v>
      </c>
      <c r="C136" s="23" t="s">
        <v>582</v>
      </c>
      <c r="D136" s="24" t="s">
        <v>583</v>
      </c>
      <c r="E136" s="25"/>
      <c r="F136" s="23" t="s">
        <v>13</v>
      </c>
      <c r="G136" s="71">
        <v>800</v>
      </c>
      <c r="H136" s="71">
        <f t="shared" si="16"/>
        <v>1200</v>
      </c>
      <c r="K136" s="21"/>
      <c r="M136" s="71">
        <v>800</v>
      </c>
      <c r="N136" s="71">
        <f t="shared" si="12"/>
        <v>1200</v>
      </c>
      <c r="O136" s="29"/>
      <c r="P136" s="30">
        <v>610</v>
      </c>
      <c r="Q136" s="30">
        <v>915</v>
      </c>
      <c r="R136" s="33">
        <v>610</v>
      </c>
      <c r="S136" s="33">
        <f t="shared" si="13"/>
        <v>915</v>
      </c>
      <c r="T136" s="30">
        <v>610</v>
      </c>
      <c r="U136" s="31">
        <v>915</v>
      </c>
      <c r="V136" s="33">
        <v>610</v>
      </c>
      <c r="W136" s="36">
        <v>915</v>
      </c>
      <c r="X136" s="55">
        <v>610</v>
      </c>
      <c r="Y136" s="55">
        <v>915</v>
      </c>
      <c r="Z136" s="33">
        <v>610</v>
      </c>
      <c r="AA136" s="37">
        <v>915</v>
      </c>
      <c r="AB136" s="42">
        <v>800</v>
      </c>
      <c r="AC136" s="43">
        <f t="shared" si="14"/>
        <v>1200</v>
      </c>
      <c r="AD136" s="33">
        <f>600*(1+2%)</f>
        <v>612</v>
      </c>
      <c r="AE136" s="33">
        <f t="shared" si="20"/>
        <v>918</v>
      </c>
      <c r="AF136" s="30">
        <v>610</v>
      </c>
      <c r="AG136" s="48">
        <f t="shared" si="18"/>
        <v>915</v>
      </c>
      <c r="AH136" s="44">
        <v>144.69999999999999</v>
      </c>
      <c r="AI136" s="44">
        <f t="shared" si="15"/>
        <v>217.04999999999998</v>
      </c>
      <c r="AJ136" s="79">
        <v>600</v>
      </c>
      <c r="AK136" s="79">
        <v>900</v>
      </c>
      <c r="AL136" s="92" t="s">
        <v>815</v>
      </c>
      <c r="AM136" s="93" t="s">
        <v>783</v>
      </c>
    </row>
    <row r="137" spans="1:39" ht="99.15" hidden="1" customHeight="1" x14ac:dyDescent="0.3">
      <c r="A137" s="23">
        <v>111</v>
      </c>
      <c r="B137" s="24" t="s">
        <v>8</v>
      </c>
      <c r="C137" s="23" t="s">
        <v>582</v>
      </c>
      <c r="D137" s="24" t="s">
        <v>584</v>
      </c>
      <c r="E137" s="25"/>
      <c r="F137" s="23" t="s">
        <v>13</v>
      </c>
      <c r="G137" s="71">
        <v>800</v>
      </c>
      <c r="H137" s="71">
        <f t="shared" si="16"/>
        <v>1200</v>
      </c>
      <c r="K137" s="21"/>
      <c r="M137" s="71">
        <v>800</v>
      </c>
      <c r="N137" s="71">
        <f t="shared" si="12"/>
        <v>1200</v>
      </c>
      <c r="O137" s="29"/>
      <c r="P137" s="30">
        <v>813</v>
      </c>
      <c r="Q137" s="30">
        <v>1219.5</v>
      </c>
      <c r="R137" s="33">
        <v>813</v>
      </c>
      <c r="S137" s="33">
        <f t="shared" si="13"/>
        <v>1219.5</v>
      </c>
      <c r="T137" s="30">
        <v>813</v>
      </c>
      <c r="U137" s="31">
        <v>1219.5</v>
      </c>
      <c r="V137" s="33">
        <v>813</v>
      </c>
      <c r="W137" s="36">
        <v>1219.5</v>
      </c>
      <c r="X137" s="55">
        <v>814</v>
      </c>
      <c r="Y137" s="55">
        <v>1220</v>
      </c>
      <c r="Z137" s="33">
        <v>813</v>
      </c>
      <c r="AA137" s="37">
        <v>1219.5</v>
      </c>
      <c r="AB137" s="42">
        <v>800</v>
      </c>
      <c r="AC137" s="43">
        <f t="shared" si="14"/>
        <v>1200</v>
      </c>
      <c r="AD137" s="33">
        <f>800*(1+2%)</f>
        <v>816</v>
      </c>
      <c r="AE137" s="33">
        <f t="shared" si="20"/>
        <v>1224</v>
      </c>
      <c r="AF137" s="30">
        <v>813</v>
      </c>
      <c r="AG137" s="48">
        <f t="shared" si="18"/>
        <v>1219.5</v>
      </c>
      <c r="AH137" s="44">
        <v>590.82000000000005</v>
      </c>
      <c r="AI137" s="44">
        <f t="shared" si="15"/>
        <v>886.23</v>
      </c>
      <c r="AJ137" s="79">
        <v>800</v>
      </c>
      <c r="AK137" s="79">
        <v>1200</v>
      </c>
      <c r="AL137" s="94" t="s">
        <v>985</v>
      </c>
      <c r="AM137" s="93" t="s">
        <v>783</v>
      </c>
    </row>
    <row r="138" spans="1:39" ht="99.15" hidden="1" customHeight="1" x14ac:dyDescent="0.3">
      <c r="A138" s="26">
        <v>112</v>
      </c>
      <c r="B138" s="24" t="s">
        <v>8</v>
      </c>
      <c r="C138" s="23" t="s">
        <v>582</v>
      </c>
      <c r="D138" s="24" t="s">
        <v>585</v>
      </c>
      <c r="E138" s="25" t="s">
        <v>102</v>
      </c>
      <c r="F138" s="23" t="s">
        <v>13</v>
      </c>
      <c r="G138" s="71">
        <v>1100</v>
      </c>
      <c r="H138" s="71">
        <f t="shared" si="16"/>
        <v>1650</v>
      </c>
      <c r="K138" s="21"/>
      <c r="M138" s="71">
        <v>1100</v>
      </c>
      <c r="N138" s="71">
        <f t="shared" si="12"/>
        <v>1650</v>
      </c>
      <c r="O138" s="29"/>
      <c r="P138" s="30">
        <v>1017</v>
      </c>
      <c r="Q138" s="30">
        <v>1525.5</v>
      </c>
      <c r="R138" s="33">
        <v>1017</v>
      </c>
      <c r="S138" s="33">
        <f t="shared" si="13"/>
        <v>1525.5</v>
      </c>
      <c r="T138" s="30">
        <v>1017</v>
      </c>
      <c r="U138" s="31">
        <v>1525.5</v>
      </c>
      <c r="V138" s="33">
        <v>1017</v>
      </c>
      <c r="W138" s="36">
        <v>1525.5</v>
      </c>
      <c r="X138" s="55">
        <v>1017</v>
      </c>
      <c r="Y138" s="55">
        <v>1525</v>
      </c>
      <c r="Z138" s="33">
        <v>1017</v>
      </c>
      <c r="AA138" s="37">
        <v>1525.5</v>
      </c>
      <c r="AB138" s="42">
        <v>1100</v>
      </c>
      <c r="AC138" s="43">
        <f t="shared" si="14"/>
        <v>1650</v>
      </c>
      <c r="AD138" s="33">
        <f>1000*(1+2%)</f>
        <v>1020</v>
      </c>
      <c r="AE138" s="33">
        <f t="shared" si="20"/>
        <v>1530</v>
      </c>
      <c r="AF138" s="30">
        <v>1017</v>
      </c>
      <c r="AG138" s="48">
        <f t="shared" si="18"/>
        <v>1525.5</v>
      </c>
      <c r="AH138" s="44">
        <v>492.35</v>
      </c>
      <c r="AI138" s="44">
        <f t="shared" si="15"/>
        <v>738.52500000000009</v>
      </c>
      <c r="AJ138" s="79">
        <v>1000</v>
      </c>
      <c r="AK138" s="79">
        <v>1500</v>
      </c>
      <c r="AL138" s="92" t="s">
        <v>816</v>
      </c>
      <c r="AM138" s="93" t="s">
        <v>783</v>
      </c>
    </row>
    <row r="139" spans="1:39" ht="99.15" hidden="1" customHeight="1" x14ac:dyDescent="0.3">
      <c r="A139" s="23">
        <v>113</v>
      </c>
      <c r="B139" s="24" t="s">
        <v>8</v>
      </c>
      <c r="C139" s="23" t="s">
        <v>582</v>
      </c>
      <c r="D139" s="24" t="s">
        <v>586</v>
      </c>
      <c r="E139" s="25"/>
      <c r="F139" s="23" t="s">
        <v>13</v>
      </c>
      <c r="G139" s="71">
        <v>550</v>
      </c>
      <c r="H139" s="71">
        <f t="shared" si="16"/>
        <v>825</v>
      </c>
      <c r="K139" s="21"/>
      <c r="M139" s="71">
        <v>550</v>
      </c>
      <c r="N139" s="71">
        <f t="shared" si="12"/>
        <v>825</v>
      </c>
      <c r="O139" s="29"/>
      <c r="P139" s="30">
        <v>508</v>
      </c>
      <c r="Q139" s="30">
        <v>762</v>
      </c>
      <c r="R139" s="33">
        <v>508</v>
      </c>
      <c r="S139" s="33">
        <f t="shared" si="13"/>
        <v>762</v>
      </c>
      <c r="T139" s="30">
        <v>508</v>
      </c>
      <c r="U139" s="31">
        <v>762</v>
      </c>
      <c r="V139" s="33">
        <v>508</v>
      </c>
      <c r="W139" s="36">
        <v>762</v>
      </c>
      <c r="X139" s="55">
        <v>509</v>
      </c>
      <c r="Y139" s="55">
        <v>763</v>
      </c>
      <c r="Z139" s="33">
        <v>508</v>
      </c>
      <c r="AA139" s="37">
        <v>762</v>
      </c>
      <c r="AB139" s="42">
        <v>550</v>
      </c>
      <c r="AC139" s="43">
        <f t="shared" si="14"/>
        <v>825</v>
      </c>
      <c r="AD139" s="33">
        <f>500*(1+2%)</f>
        <v>510</v>
      </c>
      <c r="AE139" s="33">
        <f t="shared" si="20"/>
        <v>765</v>
      </c>
      <c r="AF139" s="30">
        <v>508</v>
      </c>
      <c r="AG139" s="48">
        <f t="shared" si="18"/>
        <v>762</v>
      </c>
      <c r="AH139" s="44">
        <v>98.47</v>
      </c>
      <c r="AI139" s="44">
        <f t="shared" si="15"/>
        <v>147.70499999999998</v>
      </c>
      <c r="AJ139" s="79">
        <v>500</v>
      </c>
      <c r="AK139" s="79">
        <v>750</v>
      </c>
      <c r="AL139" s="94" t="s">
        <v>986</v>
      </c>
      <c r="AM139" s="93" t="s">
        <v>783</v>
      </c>
    </row>
    <row r="140" spans="1:39" ht="99.15" hidden="1" customHeight="1" x14ac:dyDescent="0.3">
      <c r="A140" s="26">
        <v>114</v>
      </c>
      <c r="B140" s="24" t="s">
        <v>8</v>
      </c>
      <c r="C140" s="23" t="s">
        <v>582</v>
      </c>
      <c r="D140" s="24" t="s">
        <v>103</v>
      </c>
      <c r="E140" s="25"/>
      <c r="F140" s="23" t="s">
        <v>13</v>
      </c>
      <c r="G140" s="71">
        <v>2000</v>
      </c>
      <c r="H140" s="71">
        <f t="shared" si="16"/>
        <v>3000</v>
      </c>
      <c r="K140" s="21"/>
      <c r="M140" s="71">
        <v>2000</v>
      </c>
      <c r="N140" s="71">
        <f t="shared" si="12"/>
        <v>3000</v>
      </c>
      <c r="O140" s="29"/>
      <c r="P140" s="30">
        <v>2033</v>
      </c>
      <c r="Q140" s="30">
        <v>3049.5</v>
      </c>
      <c r="R140" s="33">
        <v>2033</v>
      </c>
      <c r="S140" s="33">
        <f t="shared" si="13"/>
        <v>3049.5</v>
      </c>
      <c r="T140" s="30">
        <v>2033</v>
      </c>
      <c r="U140" s="31">
        <v>3049.5</v>
      </c>
      <c r="V140" s="33">
        <v>2033</v>
      </c>
      <c r="W140" s="36">
        <v>3049.5</v>
      </c>
      <c r="X140" s="55">
        <v>2034</v>
      </c>
      <c r="Y140" s="55">
        <v>3050</v>
      </c>
      <c r="Z140" s="33">
        <v>2033</v>
      </c>
      <c r="AA140" s="37">
        <v>3049.5</v>
      </c>
      <c r="AB140" s="42">
        <v>1000</v>
      </c>
      <c r="AC140" s="43">
        <f t="shared" si="14"/>
        <v>1500</v>
      </c>
      <c r="AD140" s="33">
        <f>2000*(1+2%)</f>
        <v>2040</v>
      </c>
      <c r="AE140" s="33">
        <f t="shared" si="20"/>
        <v>3060</v>
      </c>
      <c r="AF140" s="30">
        <v>2033</v>
      </c>
      <c r="AG140" s="48">
        <f t="shared" si="18"/>
        <v>3049.5</v>
      </c>
      <c r="AH140" s="34" t="s">
        <v>775</v>
      </c>
      <c r="AI140" s="34" t="s">
        <v>775</v>
      </c>
      <c r="AJ140" s="79">
        <v>2000</v>
      </c>
      <c r="AK140" s="79">
        <v>3000</v>
      </c>
      <c r="AL140" s="94" t="s">
        <v>987</v>
      </c>
      <c r="AM140" s="93" t="s">
        <v>783</v>
      </c>
    </row>
    <row r="141" spans="1:39" ht="99.15" hidden="1" customHeight="1" x14ac:dyDescent="0.3">
      <c r="A141" s="23">
        <v>115</v>
      </c>
      <c r="B141" s="24" t="s">
        <v>8</v>
      </c>
      <c r="C141" s="23" t="s">
        <v>582</v>
      </c>
      <c r="D141" s="24" t="s">
        <v>104</v>
      </c>
      <c r="E141" s="25" t="s">
        <v>105</v>
      </c>
      <c r="F141" s="23" t="s">
        <v>13</v>
      </c>
      <c r="G141" s="71">
        <v>1000</v>
      </c>
      <c r="H141" s="71">
        <f t="shared" si="16"/>
        <v>1500</v>
      </c>
      <c r="K141" s="21"/>
      <c r="M141" s="71">
        <v>1000</v>
      </c>
      <c r="N141" s="71">
        <f t="shared" si="12"/>
        <v>1500</v>
      </c>
      <c r="O141" s="29"/>
      <c r="P141" s="30">
        <v>1017</v>
      </c>
      <c r="Q141" s="30">
        <v>1525.5</v>
      </c>
      <c r="R141" s="33">
        <v>1017</v>
      </c>
      <c r="S141" s="33">
        <f t="shared" si="13"/>
        <v>1525.5</v>
      </c>
      <c r="T141" s="30">
        <v>1017</v>
      </c>
      <c r="U141" s="31">
        <v>1525.5</v>
      </c>
      <c r="V141" s="33">
        <v>1017</v>
      </c>
      <c r="W141" s="36">
        <v>1525.5</v>
      </c>
      <c r="X141" s="55">
        <v>1017</v>
      </c>
      <c r="Y141" s="55">
        <v>1525</v>
      </c>
      <c r="Z141" s="33">
        <v>1017</v>
      </c>
      <c r="AA141" s="37">
        <v>1525.5</v>
      </c>
      <c r="AB141" s="42">
        <v>1000</v>
      </c>
      <c r="AC141" s="43">
        <f t="shared" si="14"/>
        <v>1500</v>
      </c>
      <c r="AD141" s="33">
        <f>1000*(1+2%)</f>
        <v>1020</v>
      </c>
      <c r="AE141" s="33">
        <f t="shared" si="20"/>
        <v>1530</v>
      </c>
      <c r="AF141" s="30">
        <v>1017</v>
      </c>
      <c r="AG141" s="48">
        <f t="shared" si="18"/>
        <v>1525.5</v>
      </c>
      <c r="AH141" s="44">
        <v>144.69999999999999</v>
      </c>
      <c r="AI141" s="44">
        <f t="shared" si="15"/>
        <v>217.04999999999998</v>
      </c>
      <c r="AJ141" s="79">
        <v>1000</v>
      </c>
      <c r="AK141" s="79">
        <v>1500</v>
      </c>
      <c r="AL141" s="94" t="s">
        <v>988</v>
      </c>
      <c r="AM141" s="93" t="s">
        <v>783</v>
      </c>
    </row>
    <row r="142" spans="1:39" ht="99.15" hidden="1" customHeight="1" x14ac:dyDescent="0.3">
      <c r="A142" s="26">
        <v>116</v>
      </c>
      <c r="B142" s="24" t="s">
        <v>8</v>
      </c>
      <c r="C142" s="23" t="s">
        <v>582</v>
      </c>
      <c r="D142" s="24" t="s">
        <v>106</v>
      </c>
      <c r="E142" s="25"/>
      <c r="F142" s="23" t="s">
        <v>13</v>
      </c>
      <c r="G142" s="71">
        <v>3000</v>
      </c>
      <c r="H142" s="71">
        <f t="shared" si="16"/>
        <v>4500</v>
      </c>
      <c r="K142" s="21"/>
      <c r="M142" s="71">
        <v>3000</v>
      </c>
      <c r="N142" s="71">
        <f t="shared" si="12"/>
        <v>4500</v>
      </c>
      <c r="O142" s="29"/>
      <c r="P142" s="30">
        <v>3050</v>
      </c>
      <c r="Q142" s="30">
        <v>4575</v>
      </c>
      <c r="R142" s="33">
        <v>3050</v>
      </c>
      <c r="S142" s="33">
        <f t="shared" si="13"/>
        <v>4575</v>
      </c>
      <c r="T142" s="30">
        <v>3050</v>
      </c>
      <c r="U142" s="31">
        <v>4575</v>
      </c>
      <c r="V142" s="33">
        <v>3050</v>
      </c>
      <c r="W142" s="36">
        <v>4575</v>
      </c>
      <c r="X142" s="55">
        <v>3050</v>
      </c>
      <c r="Y142" s="55">
        <v>4575</v>
      </c>
      <c r="Z142" s="33">
        <v>3050</v>
      </c>
      <c r="AA142" s="37">
        <v>4575</v>
      </c>
      <c r="AB142" s="42">
        <v>1500</v>
      </c>
      <c r="AC142" s="43">
        <f t="shared" si="14"/>
        <v>2250</v>
      </c>
      <c r="AD142" s="33">
        <f>3000*(1+2%)</f>
        <v>3060</v>
      </c>
      <c r="AE142" s="33">
        <f t="shared" si="20"/>
        <v>4590</v>
      </c>
      <c r="AF142" s="30">
        <v>3050</v>
      </c>
      <c r="AG142" s="48">
        <f t="shared" si="18"/>
        <v>4575</v>
      </c>
      <c r="AH142" s="44">
        <v>930.31</v>
      </c>
      <c r="AI142" s="44">
        <f t="shared" si="15"/>
        <v>1395.4649999999999</v>
      </c>
      <c r="AJ142" s="79">
        <v>3000</v>
      </c>
      <c r="AK142" s="79">
        <v>4500</v>
      </c>
      <c r="AL142" s="92" t="s">
        <v>817</v>
      </c>
      <c r="AM142" s="93" t="s">
        <v>783</v>
      </c>
    </row>
    <row r="143" spans="1:39" ht="99.15" hidden="1" customHeight="1" x14ac:dyDescent="0.3">
      <c r="A143" s="23">
        <v>117</v>
      </c>
      <c r="B143" s="24" t="s">
        <v>8</v>
      </c>
      <c r="C143" s="23" t="s">
        <v>582</v>
      </c>
      <c r="D143" s="24" t="s">
        <v>107</v>
      </c>
      <c r="E143" s="25"/>
      <c r="F143" s="23" t="s">
        <v>13</v>
      </c>
      <c r="G143" s="71">
        <v>900</v>
      </c>
      <c r="H143" s="71">
        <f t="shared" si="16"/>
        <v>1350</v>
      </c>
      <c r="K143" s="21"/>
      <c r="M143" s="71">
        <v>900</v>
      </c>
      <c r="N143" s="71">
        <f t="shared" si="12"/>
        <v>1350</v>
      </c>
      <c r="O143" s="29"/>
      <c r="P143" s="30">
        <v>813</v>
      </c>
      <c r="Q143" s="30">
        <v>1219.5</v>
      </c>
      <c r="R143" s="33">
        <v>813</v>
      </c>
      <c r="S143" s="33">
        <f t="shared" si="13"/>
        <v>1219.5</v>
      </c>
      <c r="T143" s="30">
        <v>813</v>
      </c>
      <c r="U143" s="31">
        <v>1219.5</v>
      </c>
      <c r="V143" s="33">
        <v>813</v>
      </c>
      <c r="W143" s="36">
        <v>1219.5</v>
      </c>
      <c r="X143" s="55">
        <v>814</v>
      </c>
      <c r="Y143" s="55">
        <v>1220</v>
      </c>
      <c r="Z143" s="33">
        <v>813</v>
      </c>
      <c r="AA143" s="37">
        <v>1219.5</v>
      </c>
      <c r="AB143" s="42">
        <v>1100</v>
      </c>
      <c r="AC143" s="43">
        <f t="shared" si="14"/>
        <v>1650</v>
      </c>
      <c r="AD143" s="33">
        <f>800*(1+2%)</f>
        <v>816</v>
      </c>
      <c r="AE143" s="33">
        <f t="shared" si="20"/>
        <v>1224</v>
      </c>
      <c r="AF143" s="30">
        <v>813</v>
      </c>
      <c r="AG143" s="48">
        <f t="shared" si="18"/>
        <v>1219.5</v>
      </c>
      <c r="AH143" s="44">
        <v>492.35</v>
      </c>
      <c r="AI143" s="44">
        <f t="shared" si="15"/>
        <v>738.52500000000009</v>
      </c>
      <c r="AJ143" s="79">
        <v>800</v>
      </c>
      <c r="AK143" s="79">
        <v>1200</v>
      </c>
      <c r="AL143" s="94" t="s">
        <v>810</v>
      </c>
      <c r="AM143" s="93" t="s">
        <v>783</v>
      </c>
    </row>
    <row r="144" spans="1:39" ht="99.15" hidden="1" customHeight="1" x14ac:dyDescent="0.3">
      <c r="A144" s="26">
        <v>118</v>
      </c>
      <c r="B144" s="24" t="s">
        <v>8</v>
      </c>
      <c r="C144" s="23" t="s">
        <v>582</v>
      </c>
      <c r="D144" s="24" t="s">
        <v>108</v>
      </c>
      <c r="E144" s="25"/>
      <c r="F144" s="23" t="s">
        <v>13</v>
      </c>
      <c r="G144" s="71">
        <v>650</v>
      </c>
      <c r="H144" s="71">
        <f t="shared" si="16"/>
        <v>975</v>
      </c>
      <c r="K144" s="21"/>
      <c r="M144" s="71">
        <v>650</v>
      </c>
      <c r="N144" s="71">
        <f t="shared" si="12"/>
        <v>975</v>
      </c>
      <c r="O144" s="29"/>
      <c r="P144" s="30">
        <v>610</v>
      </c>
      <c r="Q144" s="30">
        <v>915</v>
      </c>
      <c r="R144" s="33">
        <v>610</v>
      </c>
      <c r="S144" s="33">
        <f t="shared" si="13"/>
        <v>915</v>
      </c>
      <c r="T144" s="30">
        <v>610</v>
      </c>
      <c r="U144" s="31">
        <v>915</v>
      </c>
      <c r="V144" s="33">
        <v>610</v>
      </c>
      <c r="W144" s="36">
        <v>915</v>
      </c>
      <c r="X144" s="55">
        <v>610</v>
      </c>
      <c r="Y144" s="55">
        <v>915</v>
      </c>
      <c r="Z144" s="33">
        <v>610</v>
      </c>
      <c r="AA144" s="37">
        <v>915</v>
      </c>
      <c r="AB144" s="42">
        <v>650</v>
      </c>
      <c r="AC144" s="43">
        <f t="shared" si="14"/>
        <v>975</v>
      </c>
      <c r="AD144" s="33">
        <f>600*(1+2%)</f>
        <v>612</v>
      </c>
      <c r="AE144" s="33">
        <f t="shared" si="20"/>
        <v>918</v>
      </c>
      <c r="AF144" s="30">
        <v>610</v>
      </c>
      <c r="AG144" s="48">
        <f t="shared" si="18"/>
        <v>915</v>
      </c>
      <c r="AH144" s="44">
        <v>144.69999999999999</v>
      </c>
      <c r="AI144" s="44">
        <f t="shared" si="15"/>
        <v>217.04999999999998</v>
      </c>
      <c r="AJ144" s="79">
        <v>600</v>
      </c>
      <c r="AK144" s="79">
        <v>900</v>
      </c>
      <c r="AL144" s="94" t="s">
        <v>989</v>
      </c>
      <c r="AM144" s="93" t="s">
        <v>783</v>
      </c>
    </row>
    <row r="145" spans="1:39" ht="99.15" hidden="1" customHeight="1" x14ac:dyDescent="0.3">
      <c r="A145" s="23">
        <v>119</v>
      </c>
      <c r="B145" s="24" t="s">
        <v>8</v>
      </c>
      <c r="C145" s="23" t="s">
        <v>582</v>
      </c>
      <c r="D145" s="24" t="s">
        <v>109</v>
      </c>
      <c r="E145" s="25"/>
      <c r="F145" s="23" t="s">
        <v>13</v>
      </c>
      <c r="G145" s="71">
        <v>3100</v>
      </c>
      <c r="H145" s="71">
        <f t="shared" si="16"/>
        <v>4650</v>
      </c>
      <c r="K145" s="21"/>
      <c r="M145" s="71">
        <v>3100</v>
      </c>
      <c r="N145" s="71">
        <f t="shared" si="12"/>
        <v>4650</v>
      </c>
      <c r="O145" s="29"/>
      <c r="P145" s="30">
        <v>3050</v>
      </c>
      <c r="Q145" s="30">
        <v>4575</v>
      </c>
      <c r="R145" s="33">
        <v>3050</v>
      </c>
      <c r="S145" s="33">
        <f t="shared" si="13"/>
        <v>4575</v>
      </c>
      <c r="T145" s="30">
        <v>3050</v>
      </c>
      <c r="U145" s="31">
        <v>4575</v>
      </c>
      <c r="V145" s="33">
        <v>3050</v>
      </c>
      <c r="W145" s="36">
        <v>4575</v>
      </c>
      <c r="X145" s="55">
        <v>3050</v>
      </c>
      <c r="Y145" s="55">
        <v>4575</v>
      </c>
      <c r="Z145" s="33">
        <v>3050</v>
      </c>
      <c r="AA145" s="37">
        <v>4575</v>
      </c>
      <c r="AB145" s="42">
        <v>3500</v>
      </c>
      <c r="AC145" s="43">
        <f t="shared" si="14"/>
        <v>5250</v>
      </c>
      <c r="AD145" s="33">
        <f>3000*(1+2%)</f>
        <v>3060</v>
      </c>
      <c r="AE145" s="33">
        <f t="shared" si="20"/>
        <v>4590</v>
      </c>
      <c r="AF145" s="30">
        <v>3050</v>
      </c>
      <c r="AG145" s="48">
        <f t="shared" si="18"/>
        <v>4575</v>
      </c>
      <c r="AH145" s="44">
        <v>930.31</v>
      </c>
      <c r="AI145" s="44">
        <f t="shared" si="15"/>
        <v>1395.4649999999999</v>
      </c>
      <c r="AJ145" s="79">
        <v>3000</v>
      </c>
      <c r="AK145" s="79">
        <v>4500</v>
      </c>
      <c r="AL145" s="92" t="s">
        <v>818</v>
      </c>
      <c r="AM145" s="93" t="s">
        <v>783</v>
      </c>
    </row>
    <row r="146" spans="1:39" ht="99.15" hidden="1" customHeight="1" x14ac:dyDescent="0.3">
      <c r="A146" s="26">
        <v>120</v>
      </c>
      <c r="B146" s="24" t="s">
        <v>8</v>
      </c>
      <c r="C146" s="23" t="s">
        <v>582</v>
      </c>
      <c r="D146" s="24" t="s">
        <v>110</v>
      </c>
      <c r="E146" s="25"/>
      <c r="F146" s="23" t="s">
        <v>13</v>
      </c>
      <c r="G146" s="71">
        <v>1500</v>
      </c>
      <c r="H146" s="71">
        <f t="shared" si="16"/>
        <v>2250</v>
      </c>
      <c r="K146" s="21"/>
      <c r="M146" s="71">
        <v>1500</v>
      </c>
      <c r="N146" s="71">
        <f t="shared" si="12"/>
        <v>2250</v>
      </c>
      <c r="O146" s="29"/>
      <c r="P146" s="30">
        <v>1525</v>
      </c>
      <c r="Q146" s="30">
        <v>2287.5</v>
      </c>
      <c r="R146" s="33">
        <v>1525</v>
      </c>
      <c r="S146" s="33">
        <f t="shared" si="13"/>
        <v>2287.5</v>
      </c>
      <c r="T146" s="30">
        <v>1525</v>
      </c>
      <c r="U146" s="31">
        <v>2287.5</v>
      </c>
      <c r="V146" s="33">
        <v>1525</v>
      </c>
      <c r="W146" s="36">
        <v>2287.5</v>
      </c>
      <c r="X146" s="55">
        <v>1525</v>
      </c>
      <c r="Y146" s="55">
        <v>2288</v>
      </c>
      <c r="Z146" s="33">
        <v>1525</v>
      </c>
      <c r="AA146" s="37">
        <v>2287.5</v>
      </c>
      <c r="AB146" s="42">
        <v>1300</v>
      </c>
      <c r="AC146" s="43">
        <f t="shared" si="14"/>
        <v>1950</v>
      </c>
      <c r="AD146" s="33">
        <f>1500*(1+2%)</f>
        <v>1530</v>
      </c>
      <c r="AE146" s="33">
        <f t="shared" si="20"/>
        <v>2295</v>
      </c>
      <c r="AF146" s="30">
        <v>1525</v>
      </c>
      <c r="AG146" s="48">
        <f t="shared" si="18"/>
        <v>2287.5</v>
      </c>
      <c r="AH146" s="44">
        <v>1867.88</v>
      </c>
      <c r="AI146" s="44">
        <f t="shared" si="15"/>
        <v>2801.82</v>
      </c>
      <c r="AJ146" s="79">
        <v>1500</v>
      </c>
      <c r="AK146" s="79">
        <v>2250</v>
      </c>
      <c r="AL146" s="94" t="s">
        <v>990</v>
      </c>
      <c r="AM146" s="93" t="s">
        <v>783</v>
      </c>
    </row>
    <row r="147" spans="1:39" ht="99.15" hidden="1" customHeight="1" x14ac:dyDescent="0.3">
      <c r="A147" s="23">
        <v>121</v>
      </c>
      <c r="B147" s="24" t="s">
        <v>8</v>
      </c>
      <c r="C147" s="23" t="s">
        <v>582</v>
      </c>
      <c r="D147" s="24" t="s">
        <v>111</v>
      </c>
      <c r="E147" s="25"/>
      <c r="F147" s="23" t="s">
        <v>13</v>
      </c>
      <c r="G147" s="71">
        <v>600</v>
      </c>
      <c r="H147" s="71">
        <f t="shared" si="16"/>
        <v>900</v>
      </c>
      <c r="K147" s="21"/>
      <c r="M147" s="71">
        <v>600</v>
      </c>
      <c r="N147" s="71">
        <f t="shared" si="12"/>
        <v>900</v>
      </c>
      <c r="O147" s="29"/>
      <c r="P147" s="30">
        <v>610</v>
      </c>
      <c r="Q147" s="30">
        <v>915</v>
      </c>
      <c r="R147" s="33">
        <v>610</v>
      </c>
      <c r="S147" s="33">
        <f t="shared" si="13"/>
        <v>915</v>
      </c>
      <c r="T147" s="30">
        <v>610</v>
      </c>
      <c r="U147" s="31">
        <v>915</v>
      </c>
      <c r="V147" s="33">
        <v>610</v>
      </c>
      <c r="W147" s="36">
        <v>915</v>
      </c>
      <c r="X147" s="55">
        <v>610</v>
      </c>
      <c r="Y147" s="55">
        <v>915</v>
      </c>
      <c r="Z147" s="33">
        <v>610</v>
      </c>
      <c r="AA147" s="37">
        <v>915</v>
      </c>
      <c r="AB147" s="42">
        <v>600</v>
      </c>
      <c r="AC147" s="43">
        <f t="shared" si="14"/>
        <v>900</v>
      </c>
      <c r="AD147" s="33">
        <f>600*(1+2%)</f>
        <v>612</v>
      </c>
      <c r="AE147" s="33">
        <f t="shared" si="20"/>
        <v>918</v>
      </c>
      <c r="AF147" s="30">
        <v>610</v>
      </c>
      <c r="AG147" s="48">
        <f t="shared" si="18"/>
        <v>915</v>
      </c>
      <c r="AH147" s="44">
        <v>144.69999999999999</v>
      </c>
      <c r="AI147" s="44">
        <f t="shared" si="15"/>
        <v>217.04999999999998</v>
      </c>
      <c r="AJ147" s="79">
        <v>600</v>
      </c>
      <c r="AK147" s="79">
        <v>900</v>
      </c>
      <c r="AL147" s="94" t="s">
        <v>991</v>
      </c>
      <c r="AM147" s="93" t="s">
        <v>783</v>
      </c>
    </row>
    <row r="148" spans="1:39" ht="99.15" hidden="1" customHeight="1" x14ac:dyDescent="0.3">
      <c r="A148" s="26">
        <v>122</v>
      </c>
      <c r="B148" s="24" t="s">
        <v>8</v>
      </c>
      <c r="C148" s="23" t="s">
        <v>582</v>
      </c>
      <c r="D148" s="24" t="s">
        <v>112</v>
      </c>
      <c r="E148" s="25"/>
      <c r="F148" s="23" t="s">
        <v>13</v>
      </c>
      <c r="G148" s="71">
        <v>600</v>
      </c>
      <c r="H148" s="71">
        <f t="shared" si="16"/>
        <v>900</v>
      </c>
      <c r="K148" s="21"/>
      <c r="M148" s="71">
        <v>600</v>
      </c>
      <c r="N148" s="71">
        <f t="shared" si="12"/>
        <v>900</v>
      </c>
      <c r="O148" s="29"/>
      <c r="P148" s="30">
        <v>610</v>
      </c>
      <c r="Q148" s="30">
        <v>915</v>
      </c>
      <c r="R148" s="33">
        <v>610</v>
      </c>
      <c r="S148" s="33">
        <f t="shared" si="13"/>
        <v>915</v>
      </c>
      <c r="T148" s="30">
        <v>610</v>
      </c>
      <c r="U148" s="31">
        <v>915</v>
      </c>
      <c r="V148" s="33">
        <v>610</v>
      </c>
      <c r="W148" s="36">
        <v>915</v>
      </c>
      <c r="X148" s="55">
        <v>610</v>
      </c>
      <c r="Y148" s="55">
        <v>915</v>
      </c>
      <c r="Z148" s="33">
        <v>610</v>
      </c>
      <c r="AA148" s="37">
        <v>915</v>
      </c>
      <c r="AB148" s="42">
        <v>600</v>
      </c>
      <c r="AC148" s="43">
        <f t="shared" si="14"/>
        <v>900</v>
      </c>
      <c r="AD148" s="33">
        <f>600*(1+2%)</f>
        <v>612</v>
      </c>
      <c r="AE148" s="33">
        <f t="shared" si="20"/>
        <v>918</v>
      </c>
      <c r="AF148" s="30">
        <v>610</v>
      </c>
      <c r="AG148" s="48">
        <f t="shared" si="18"/>
        <v>915</v>
      </c>
      <c r="AH148" s="44">
        <v>144.69999999999999</v>
      </c>
      <c r="AI148" s="44">
        <f t="shared" si="15"/>
        <v>217.04999999999998</v>
      </c>
      <c r="AJ148" s="79">
        <v>600</v>
      </c>
      <c r="AK148" s="79">
        <v>900</v>
      </c>
      <c r="AL148" s="94" t="s">
        <v>992</v>
      </c>
      <c r="AM148" s="93" t="s">
        <v>783</v>
      </c>
    </row>
    <row r="149" spans="1:39" ht="159.6" hidden="1" x14ac:dyDescent="0.3">
      <c r="A149" s="23">
        <v>123</v>
      </c>
      <c r="B149" s="24" t="s">
        <v>8</v>
      </c>
      <c r="C149" s="23" t="s">
        <v>582</v>
      </c>
      <c r="D149" s="24" t="s">
        <v>113</v>
      </c>
      <c r="E149" s="25" t="s">
        <v>708</v>
      </c>
      <c r="F149" s="23" t="s">
        <v>13</v>
      </c>
      <c r="G149" s="71">
        <v>8200</v>
      </c>
      <c r="H149" s="71">
        <f t="shared" si="16"/>
        <v>12300</v>
      </c>
      <c r="K149" s="21"/>
      <c r="M149" s="71">
        <v>8200</v>
      </c>
      <c r="N149" s="71">
        <f t="shared" si="12"/>
        <v>12300</v>
      </c>
      <c r="O149" s="29"/>
      <c r="P149" s="30">
        <v>8130</v>
      </c>
      <c r="Q149" s="30">
        <v>12195</v>
      </c>
      <c r="R149" s="33">
        <v>8130</v>
      </c>
      <c r="S149" s="33">
        <f t="shared" si="13"/>
        <v>12195</v>
      </c>
      <c r="T149" s="30">
        <v>8130</v>
      </c>
      <c r="U149" s="31">
        <v>12195</v>
      </c>
      <c r="V149" s="33">
        <v>8130</v>
      </c>
      <c r="W149" s="36">
        <v>12195</v>
      </c>
      <c r="X149" s="55">
        <v>8134</v>
      </c>
      <c r="Y149" s="55">
        <v>12200</v>
      </c>
      <c r="Z149" s="33">
        <v>8130</v>
      </c>
      <c r="AA149" s="37">
        <v>12195</v>
      </c>
      <c r="AB149" s="42">
        <v>6000</v>
      </c>
      <c r="AC149" s="43">
        <f t="shared" si="14"/>
        <v>9000</v>
      </c>
      <c r="AD149" s="33">
        <f>8000*(1+2%)</f>
        <v>8160</v>
      </c>
      <c r="AE149" s="33">
        <f t="shared" si="20"/>
        <v>12240</v>
      </c>
      <c r="AF149" s="30">
        <v>8130</v>
      </c>
      <c r="AG149" s="48">
        <f t="shared" si="18"/>
        <v>12195</v>
      </c>
      <c r="AH149" s="44">
        <v>6327.68</v>
      </c>
      <c r="AI149" s="44">
        <f t="shared" si="15"/>
        <v>9491.52</v>
      </c>
      <c r="AJ149" s="79">
        <v>8000</v>
      </c>
      <c r="AK149" s="79">
        <v>12000</v>
      </c>
      <c r="AL149" s="92" t="s">
        <v>819</v>
      </c>
      <c r="AM149" s="93" t="s">
        <v>783</v>
      </c>
    </row>
    <row r="150" spans="1:39" ht="159.6" hidden="1" x14ac:dyDescent="0.3">
      <c r="A150" s="26">
        <v>124</v>
      </c>
      <c r="B150" s="24" t="s">
        <v>8</v>
      </c>
      <c r="C150" s="23" t="s">
        <v>582</v>
      </c>
      <c r="D150" s="24" t="s">
        <v>114</v>
      </c>
      <c r="E150" s="25" t="s">
        <v>708</v>
      </c>
      <c r="F150" s="23" t="s">
        <v>13</v>
      </c>
      <c r="G150" s="71">
        <v>11200</v>
      </c>
      <c r="H150" s="71">
        <f t="shared" si="16"/>
        <v>16800</v>
      </c>
      <c r="K150" s="21"/>
      <c r="M150" s="71">
        <v>11200</v>
      </c>
      <c r="N150" s="71">
        <f t="shared" si="12"/>
        <v>16800</v>
      </c>
      <c r="O150" s="29"/>
      <c r="P150" s="30">
        <v>11180</v>
      </c>
      <c r="Q150" s="30">
        <v>16770</v>
      </c>
      <c r="R150" s="33">
        <v>11180</v>
      </c>
      <c r="S150" s="33">
        <f t="shared" si="13"/>
        <v>16770</v>
      </c>
      <c r="T150" s="30">
        <v>11180</v>
      </c>
      <c r="U150" s="31">
        <v>16770</v>
      </c>
      <c r="V150" s="33">
        <v>11180</v>
      </c>
      <c r="W150" s="36">
        <v>16770</v>
      </c>
      <c r="X150" s="55">
        <v>11184</v>
      </c>
      <c r="Y150" s="55">
        <v>16775</v>
      </c>
      <c r="Z150" s="33">
        <v>11180</v>
      </c>
      <c r="AA150" s="37">
        <v>16770</v>
      </c>
      <c r="AB150" s="42">
        <v>10000</v>
      </c>
      <c r="AC150" s="43">
        <f t="shared" si="14"/>
        <v>15000</v>
      </c>
      <c r="AD150" s="33">
        <f>11000*(1+2%)</f>
        <v>11220</v>
      </c>
      <c r="AE150" s="33">
        <f t="shared" si="20"/>
        <v>16830</v>
      </c>
      <c r="AF150" s="30">
        <v>11180</v>
      </c>
      <c r="AG150" s="48">
        <f t="shared" si="18"/>
        <v>16770</v>
      </c>
      <c r="AH150" s="44">
        <v>6327.68</v>
      </c>
      <c r="AI150" s="44">
        <f t="shared" si="15"/>
        <v>9491.52</v>
      </c>
      <c r="AJ150" s="79">
        <v>11000</v>
      </c>
      <c r="AK150" s="79">
        <v>16500</v>
      </c>
      <c r="AL150" s="94" t="s">
        <v>993</v>
      </c>
      <c r="AM150" s="93" t="s">
        <v>783</v>
      </c>
    </row>
    <row r="151" spans="1:39" ht="159.6" hidden="1" x14ac:dyDescent="0.3">
      <c r="A151" s="23">
        <v>125</v>
      </c>
      <c r="B151" s="24" t="s">
        <v>8</v>
      </c>
      <c r="C151" s="23" t="s">
        <v>582</v>
      </c>
      <c r="D151" s="24" t="s">
        <v>115</v>
      </c>
      <c r="E151" s="25" t="s">
        <v>708</v>
      </c>
      <c r="F151" s="23" t="s">
        <v>13</v>
      </c>
      <c r="G151" s="71">
        <v>15300</v>
      </c>
      <c r="H151" s="71">
        <f t="shared" si="16"/>
        <v>22950</v>
      </c>
      <c r="K151" s="21"/>
      <c r="M151" s="71">
        <v>15300</v>
      </c>
      <c r="N151" s="71">
        <f t="shared" si="12"/>
        <v>22950</v>
      </c>
      <c r="O151" s="29"/>
      <c r="P151" s="30">
        <v>15250</v>
      </c>
      <c r="Q151" s="30">
        <v>22875</v>
      </c>
      <c r="R151" s="33">
        <v>15250</v>
      </c>
      <c r="S151" s="33">
        <f t="shared" si="13"/>
        <v>22875</v>
      </c>
      <c r="T151" s="30">
        <v>15250</v>
      </c>
      <c r="U151" s="31">
        <v>22875</v>
      </c>
      <c r="V151" s="33">
        <v>15250</v>
      </c>
      <c r="W151" s="36">
        <v>22875</v>
      </c>
      <c r="X151" s="55">
        <v>15250</v>
      </c>
      <c r="Y151" s="55">
        <v>22875</v>
      </c>
      <c r="Z151" s="33">
        <v>15250</v>
      </c>
      <c r="AA151" s="37">
        <v>22875</v>
      </c>
      <c r="AB151" s="42">
        <v>10000</v>
      </c>
      <c r="AC151" s="43">
        <f t="shared" si="14"/>
        <v>15000</v>
      </c>
      <c r="AD151" s="33">
        <f>15000*(1+2%)</f>
        <v>15300</v>
      </c>
      <c r="AE151" s="33">
        <f t="shared" si="20"/>
        <v>22950</v>
      </c>
      <c r="AF151" s="30">
        <v>15250</v>
      </c>
      <c r="AG151" s="48">
        <f t="shared" si="18"/>
        <v>22875</v>
      </c>
      <c r="AH151" s="44">
        <v>6327.68</v>
      </c>
      <c r="AI151" s="44">
        <f t="shared" si="15"/>
        <v>9491.52</v>
      </c>
      <c r="AJ151" s="79">
        <v>15000</v>
      </c>
      <c r="AK151" s="79">
        <v>22500</v>
      </c>
      <c r="AL151" s="92" t="s">
        <v>820</v>
      </c>
      <c r="AM151" s="93" t="s">
        <v>783</v>
      </c>
    </row>
    <row r="152" spans="1:39" ht="99.15" hidden="1" customHeight="1" x14ac:dyDescent="0.3">
      <c r="A152" s="26">
        <v>126</v>
      </c>
      <c r="B152" s="24" t="s">
        <v>8</v>
      </c>
      <c r="C152" s="23" t="s">
        <v>582</v>
      </c>
      <c r="D152" s="24" t="s">
        <v>116</v>
      </c>
      <c r="E152" s="25" t="s">
        <v>587</v>
      </c>
      <c r="F152" s="23" t="s">
        <v>13</v>
      </c>
      <c r="G152" s="71">
        <v>7000</v>
      </c>
      <c r="H152" s="71">
        <f t="shared" si="16"/>
        <v>10500</v>
      </c>
      <c r="K152" s="21"/>
      <c r="M152" s="71">
        <v>7000</v>
      </c>
      <c r="N152" s="71">
        <f t="shared" si="12"/>
        <v>10500</v>
      </c>
      <c r="O152" s="29"/>
      <c r="P152" s="30">
        <v>7120</v>
      </c>
      <c r="Q152" s="30">
        <v>10680</v>
      </c>
      <c r="R152" s="33">
        <v>7120</v>
      </c>
      <c r="S152" s="33">
        <f t="shared" si="13"/>
        <v>10680</v>
      </c>
      <c r="T152" s="30">
        <v>7120</v>
      </c>
      <c r="U152" s="31">
        <v>10680</v>
      </c>
      <c r="V152" s="33">
        <v>7120</v>
      </c>
      <c r="W152" s="36">
        <v>10680</v>
      </c>
      <c r="X152" s="55">
        <v>7117</v>
      </c>
      <c r="Y152" s="55">
        <v>10675</v>
      </c>
      <c r="Z152" s="33">
        <v>7120</v>
      </c>
      <c r="AA152" s="37">
        <v>10680</v>
      </c>
      <c r="AB152" s="42">
        <v>6000</v>
      </c>
      <c r="AC152" s="43">
        <f t="shared" si="14"/>
        <v>9000</v>
      </c>
      <c r="AD152" s="33">
        <f>7000*(1+2%)</f>
        <v>7140</v>
      </c>
      <c r="AE152" s="33">
        <f t="shared" si="20"/>
        <v>10710</v>
      </c>
      <c r="AF152" s="30">
        <v>7120</v>
      </c>
      <c r="AG152" s="48">
        <f t="shared" si="18"/>
        <v>10680</v>
      </c>
      <c r="AH152" s="44">
        <v>12570.02</v>
      </c>
      <c r="AI152" s="44">
        <f t="shared" si="15"/>
        <v>18855.03</v>
      </c>
      <c r="AJ152" s="79">
        <v>7000</v>
      </c>
      <c r="AK152" s="79">
        <v>10500</v>
      </c>
      <c r="AL152" s="92" t="s">
        <v>821</v>
      </c>
      <c r="AM152" s="93" t="s">
        <v>783</v>
      </c>
    </row>
    <row r="153" spans="1:39" ht="99.15" hidden="1" customHeight="1" x14ac:dyDescent="0.3">
      <c r="A153" s="23">
        <v>127</v>
      </c>
      <c r="B153" s="24" t="s">
        <v>8</v>
      </c>
      <c r="C153" s="23" t="s">
        <v>582</v>
      </c>
      <c r="D153" s="24" t="s">
        <v>117</v>
      </c>
      <c r="E153" s="25"/>
      <c r="F153" s="23" t="s">
        <v>13</v>
      </c>
      <c r="G153" s="71">
        <v>5600</v>
      </c>
      <c r="H153" s="71">
        <f t="shared" si="16"/>
        <v>8400</v>
      </c>
      <c r="K153" s="21"/>
      <c r="M153" s="71">
        <v>5600</v>
      </c>
      <c r="N153" s="71">
        <f t="shared" si="12"/>
        <v>8400</v>
      </c>
      <c r="O153" s="29"/>
      <c r="P153" s="30">
        <v>5592</v>
      </c>
      <c r="Q153" s="30">
        <v>8388</v>
      </c>
      <c r="R153" s="33">
        <v>5592</v>
      </c>
      <c r="S153" s="33">
        <f t="shared" si="13"/>
        <v>8388</v>
      </c>
      <c r="T153" s="30">
        <v>5592</v>
      </c>
      <c r="U153" s="31">
        <v>8388</v>
      </c>
      <c r="V153" s="33">
        <v>5592</v>
      </c>
      <c r="W153" s="36">
        <v>8388</v>
      </c>
      <c r="X153" s="55">
        <v>5592</v>
      </c>
      <c r="Y153" s="55">
        <v>8388</v>
      </c>
      <c r="Z153" s="33">
        <v>5592</v>
      </c>
      <c r="AA153" s="37">
        <v>8388</v>
      </c>
      <c r="AB153" s="42">
        <v>5000</v>
      </c>
      <c r="AC153" s="43">
        <f t="shared" si="14"/>
        <v>7500</v>
      </c>
      <c r="AD153" s="33">
        <f>5500*(1+2%)</f>
        <v>5610</v>
      </c>
      <c r="AE153" s="33">
        <f t="shared" si="20"/>
        <v>8415</v>
      </c>
      <c r="AF153" s="30">
        <v>5592</v>
      </c>
      <c r="AG153" s="48">
        <f t="shared" si="18"/>
        <v>8388</v>
      </c>
      <c r="AH153" s="44">
        <v>1739.53</v>
      </c>
      <c r="AI153" s="44">
        <f t="shared" si="15"/>
        <v>2609.2950000000001</v>
      </c>
      <c r="AJ153" s="79">
        <v>5500</v>
      </c>
      <c r="AK153" s="79">
        <v>8250</v>
      </c>
      <c r="AL153" s="94" t="s">
        <v>994</v>
      </c>
      <c r="AM153" s="93" t="s">
        <v>783</v>
      </c>
    </row>
    <row r="154" spans="1:39" ht="99.15" hidden="1" customHeight="1" x14ac:dyDescent="0.3">
      <c r="A154" s="26">
        <v>128</v>
      </c>
      <c r="B154" s="24" t="s">
        <v>8</v>
      </c>
      <c r="C154" s="23" t="s">
        <v>582</v>
      </c>
      <c r="D154" s="24" t="s">
        <v>588</v>
      </c>
      <c r="E154" s="25"/>
      <c r="F154" s="23" t="s">
        <v>13</v>
      </c>
      <c r="G154" s="71">
        <v>4000</v>
      </c>
      <c r="H154" s="71">
        <f t="shared" si="16"/>
        <v>6000</v>
      </c>
      <c r="K154" s="21"/>
      <c r="M154" s="71">
        <v>4000</v>
      </c>
      <c r="N154" s="71">
        <f t="shared" si="12"/>
        <v>6000</v>
      </c>
      <c r="O154" s="29"/>
      <c r="P154" s="30">
        <v>4067</v>
      </c>
      <c r="Q154" s="30">
        <v>6100.5</v>
      </c>
      <c r="R154" s="33">
        <v>4067</v>
      </c>
      <c r="S154" s="33">
        <f t="shared" si="13"/>
        <v>6100.5</v>
      </c>
      <c r="T154" s="30">
        <v>4067</v>
      </c>
      <c r="U154" s="31">
        <v>6100.5</v>
      </c>
      <c r="V154" s="33">
        <v>4067</v>
      </c>
      <c r="W154" s="36">
        <v>6100.5</v>
      </c>
      <c r="X154" s="55">
        <v>4067</v>
      </c>
      <c r="Y154" s="55">
        <v>6100</v>
      </c>
      <c r="Z154" s="33">
        <v>4067</v>
      </c>
      <c r="AA154" s="37">
        <v>6100.5</v>
      </c>
      <c r="AB154" s="42">
        <v>3500</v>
      </c>
      <c r="AC154" s="43">
        <f t="shared" si="14"/>
        <v>5250</v>
      </c>
      <c r="AD154" s="33">
        <f>4000*(1+2%)</f>
        <v>4080</v>
      </c>
      <c r="AE154" s="33">
        <f t="shared" si="20"/>
        <v>6120</v>
      </c>
      <c r="AF154" s="30">
        <v>4067</v>
      </c>
      <c r="AG154" s="48">
        <f t="shared" si="18"/>
        <v>6100.5</v>
      </c>
      <c r="AH154" s="44">
        <v>1739.53</v>
      </c>
      <c r="AI154" s="44">
        <f t="shared" si="15"/>
        <v>2609.2950000000001</v>
      </c>
      <c r="AJ154" s="79">
        <v>4000</v>
      </c>
      <c r="AK154" s="79">
        <v>6000</v>
      </c>
      <c r="AL154" s="94" t="s">
        <v>995</v>
      </c>
      <c r="AM154" s="93" t="s">
        <v>783</v>
      </c>
    </row>
    <row r="155" spans="1:39" ht="99.15" hidden="1" customHeight="1" x14ac:dyDescent="0.3">
      <c r="A155" s="23">
        <v>129</v>
      </c>
      <c r="B155" s="24" t="s">
        <v>8</v>
      </c>
      <c r="C155" s="23" t="s">
        <v>582</v>
      </c>
      <c r="D155" s="24" t="s">
        <v>118</v>
      </c>
      <c r="E155" s="25"/>
      <c r="F155" s="23" t="s">
        <v>13</v>
      </c>
      <c r="G155" s="71">
        <v>3000</v>
      </c>
      <c r="H155" s="71">
        <f t="shared" si="16"/>
        <v>4500</v>
      </c>
      <c r="K155" s="21"/>
      <c r="M155" s="71">
        <v>3000</v>
      </c>
      <c r="N155" s="71">
        <f t="shared" si="12"/>
        <v>4500</v>
      </c>
      <c r="O155" s="29"/>
      <c r="P155" s="30">
        <v>3050</v>
      </c>
      <c r="Q155" s="30">
        <v>4575</v>
      </c>
      <c r="R155" s="33">
        <v>3050</v>
      </c>
      <c r="S155" s="33">
        <f t="shared" si="13"/>
        <v>4575</v>
      </c>
      <c r="T155" s="30">
        <v>3050</v>
      </c>
      <c r="U155" s="31">
        <v>4575</v>
      </c>
      <c r="V155" s="33">
        <v>3050</v>
      </c>
      <c r="W155" s="36">
        <v>4575</v>
      </c>
      <c r="X155" s="55">
        <v>3050</v>
      </c>
      <c r="Y155" s="55">
        <v>4575</v>
      </c>
      <c r="Z155" s="33">
        <v>3050</v>
      </c>
      <c r="AA155" s="37">
        <v>4575</v>
      </c>
      <c r="AB155" s="42">
        <v>2500</v>
      </c>
      <c r="AC155" s="43">
        <f t="shared" si="14"/>
        <v>3750</v>
      </c>
      <c r="AD155" s="33">
        <f>3000*(1+2%)</f>
        <v>3060</v>
      </c>
      <c r="AE155" s="33">
        <f t="shared" si="20"/>
        <v>4590</v>
      </c>
      <c r="AF155" s="30">
        <v>3050</v>
      </c>
      <c r="AG155" s="48">
        <f t="shared" si="18"/>
        <v>4575</v>
      </c>
      <c r="AH155" s="44">
        <v>2300.12</v>
      </c>
      <c r="AI155" s="44">
        <f t="shared" si="15"/>
        <v>3450.18</v>
      </c>
      <c r="AJ155" s="79">
        <v>3000</v>
      </c>
      <c r="AK155" s="79">
        <v>4500</v>
      </c>
      <c r="AL155" s="94" t="s">
        <v>810</v>
      </c>
      <c r="AM155" s="93" t="s">
        <v>783</v>
      </c>
    </row>
    <row r="156" spans="1:39" ht="99.15" hidden="1" customHeight="1" x14ac:dyDescent="0.3">
      <c r="A156" s="26">
        <v>130</v>
      </c>
      <c r="B156" s="24" t="s">
        <v>8</v>
      </c>
      <c r="C156" s="23" t="s">
        <v>582</v>
      </c>
      <c r="D156" s="24" t="s">
        <v>119</v>
      </c>
      <c r="E156" s="25" t="s">
        <v>23</v>
      </c>
      <c r="F156" s="23" t="s">
        <v>13</v>
      </c>
      <c r="G156" s="71">
        <v>3000</v>
      </c>
      <c r="H156" s="71">
        <f t="shared" si="16"/>
        <v>4500</v>
      </c>
      <c r="K156" s="21"/>
      <c r="M156" s="71">
        <v>3000</v>
      </c>
      <c r="N156" s="71">
        <f t="shared" ref="N156:N219" si="21">M156*1.5</f>
        <v>4500</v>
      </c>
      <c r="O156" s="29"/>
      <c r="P156" s="30">
        <v>3050</v>
      </c>
      <c r="Q156" s="30">
        <v>4575</v>
      </c>
      <c r="R156" s="33">
        <v>3050</v>
      </c>
      <c r="S156" s="33">
        <f t="shared" ref="S156:S219" si="22">SUM(R156+R156*0.5)</f>
        <v>4575</v>
      </c>
      <c r="T156" s="30">
        <v>3050</v>
      </c>
      <c r="U156" s="31">
        <v>4575</v>
      </c>
      <c r="V156" s="33">
        <v>3050</v>
      </c>
      <c r="W156" s="36">
        <v>4575</v>
      </c>
      <c r="X156" s="55">
        <v>3050</v>
      </c>
      <c r="Y156" s="55">
        <v>4575</v>
      </c>
      <c r="Z156" s="33">
        <v>3050</v>
      </c>
      <c r="AA156" s="37">
        <v>4575</v>
      </c>
      <c r="AB156" s="42">
        <v>2500</v>
      </c>
      <c r="AC156" s="43">
        <f t="shared" ref="AC156:AC219" si="23">AB156+AB156*0.5</f>
        <v>3750</v>
      </c>
      <c r="AD156" s="33">
        <f>3000*(1+2%)</f>
        <v>3060</v>
      </c>
      <c r="AE156" s="33">
        <f t="shared" si="20"/>
        <v>4590</v>
      </c>
      <c r="AF156" s="30">
        <v>3050</v>
      </c>
      <c r="AG156" s="48">
        <f t="shared" si="18"/>
        <v>4575</v>
      </c>
      <c r="AH156" s="44">
        <v>1856.74</v>
      </c>
      <c r="AI156" s="44">
        <f t="shared" si="15"/>
        <v>2785.11</v>
      </c>
      <c r="AJ156" s="79">
        <v>3000</v>
      </c>
      <c r="AK156" s="79">
        <v>4500</v>
      </c>
      <c r="AL156" s="92" t="s">
        <v>822</v>
      </c>
      <c r="AM156" s="93" t="s">
        <v>783</v>
      </c>
    </row>
    <row r="157" spans="1:39" ht="99.15" hidden="1" customHeight="1" x14ac:dyDescent="0.3">
      <c r="A157" s="23">
        <v>131</v>
      </c>
      <c r="B157" s="24" t="s">
        <v>8</v>
      </c>
      <c r="C157" s="23" t="s">
        <v>582</v>
      </c>
      <c r="D157" s="24" t="s">
        <v>120</v>
      </c>
      <c r="E157" s="25"/>
      <c r="F157" s="23" t="s">
        <v>121</v>
      </c>
      <c r="G157" s="71">
        <v>1500</v>
      </c>
      <c r="H157" s="71">
        <f t="shared" si="16"/>
        <v>2250</v>
      </c>
      <c r="K157" s="21"/>
      <c r="M157" s="71">
        <v>1500</v>
      </c>
      <c r="N157" s="71">
        <f t="shared" si="21"/>
        <v>2250</v>
      </c>
      <c r="O157" s="29"/>
      <c r="P157" s="30">
        <v>1322</v>
      </c>
      <c r="Q157" s="30">
        <v>1983</v>
      </c>
      <c r="R157" s="33">
        <v>1322</v>
      </c>
      <c r="S157" s="33">
        <f t="shared" si="22"/>
        <v>1983</v>
      </c>
      <c r="T157" s="30">
        <v>1322</v>
      </c>
      <c r="U157" s="31">
        <v>1983</v>
      </c>
      <c r="V157" s="33">
        <v>1322</v>
      </c>
      <c r="W157" s="36">
        <v>1983</v>
      </c>
      <c r="X157" s="55">
        <v>1322</v>
      </c>
      <c r="Y157" s="55">
        <v>1983</v>
      </c>
      <c r="Z157" s="33">
        <v>1322</v>
      </c>
      <c r="AA157" s="37">
        <v>1983</v>
      </c>
      <c r="AB157" s="42">
        <v>1500</v>
      </c>
      <c r="AC157" s="43">
        <f t="shared" si="23"/>
        <v>2250</v>
      </c>
      <c r="AD157" s="33">
        <f>1300*(1+2%)</f>
        <v>1326</v>
      </c>
      <c r="AE157" s="33">
        <f t="shared" si="20"/>
        <v>1989</v>
      </c>
      <c r="AF157" s="30">
        <v>1322</v>
      </c>
      <c r="AG157" s="48">
        <f t="shared" si="18"/>
        <v>1983</v>
      </c>
      <c r="AH157" s="34" t="s">
        <v>775</v>
      </c>
      <c r="AI157" s="34" t="s">
        <v>775</v>
      </c>
      <c r="AJ157" s="79">
        <v>1300</v>
      </c>
      <c r="AK157" s="79">
        <v>1950</v>
      </c>
      <c r="AL157" s="94" t="s">
        <v>996</v>
      </c>
      <c r="AM157" s="93" t="s">
        <v>783</v>
      </c>
    </row>
    <row r="158" spans="1:39" ht="99.15" hidden="1" customHeight="1" x14ac:dyDescent="0.3">
      <c r="A158" s="26">
        <v>132</v>
      </c>
      <c r="B158" s="24" t="s">
        <v>8</v>
      </c>
      <c r="C158" s="23" t="s">
        <v>582</v>
      </c>
      <c r="D158" s="24" t="s">
        <v>122</v>
      </c>
      <c r="E158" s="25"/>
      <c r="F158" s="23" t="s">
        <v>13</v>
      </c>
      <c r="G158" s="71">
        <v>1500</v>
      </c>
      <c r="H158" s="71">
        <f t="shared" si="16"/>
        <v>2250</v>
      </c>
      <c r="K158" s="21"/>
      <c r="M158" s="71">
        <v>1500</v>
      </c>
      <c r="N158" s="71">
        <f t="shared" si="21"/>
        <v>2250</v>
      </c>
      <c r="O158" s="29"/>
      <c r="P158" s="30">
        <v>1525</v>
      </c>
      <c r="Q158" s="30">
        <v>2287.5</v>
      </c>
      <c r="R158" s="33">
        <v>1525</v>
      </c>
      <c r="S158" s="33">
        <f t="shared" si="22"/>
        <v>2287.5</v>
      </c>
      <c r="T158" s="30">
        <v>1525</v>
      </c>
      <c r="U158" s="31">
        <v>2287.5</v>
      </c>
      <c r="V158" s="33">
        <v>1525</v>
      </c>
      <c r="W158" s="36">
        <v>2287.5</v>
      </c>
      <c r="X158" s="55">
        <v>1525</v>
      </c>
      <c r="Y158" s="55">
        <v>2288</v>
      </c>
      <c r="Z158" s="33">
        <v>1525</v>
      </c>
      <c r="AA158" s="37">
        <v>2287.5</v>
      </c>
      <c r="AB158" s="42">
        <v>1000</v>
      </c>
      <c r="AC158" s="43">
        <f t="shared" si="23"/>
        <v>1500</v>
      </c>
      <c r="AD158" s="33">
        <f>1500*(1+2%)</f>
        <v>1530</v>
      </c>
      <c r="AE158" s="33">
        <f t="shared" si="20"/>
        <v>2295</v>
      </c>
      <c r="AF158" s="30">
        <v>1525</v>
      </c>
      <c r="AG158" s="48">
        <f t="shared" si="18"/>
        <v>2287.5</v>
      </c>
      <c r="AH158" s="44">
        <v>1701.25</v>
      </c>
      <c r="AI158" s="44">
        <f t="shared" ref="AI158:AI220" si="24">AH158*1.5</f>
        <v>2551.875</v>
      </c>
      <c r="AJ158" s="79">
        <v>1500</v>
      </c>
      <c r="AK158" s="79">
        <v>2250</v>
      </c>
      <c r="AL158" s="94" t="s">
        <v>810</v>
      </c>
      <c r="AM158" s="93" t="s">
        <v>783</v>
      </c>
    </row>
    <row r="159" spans="1:39" ht="99.15" hidden="1" customHeight="1" x14ac:dyDescent="0.3">
      <c r="A159" s="23">
        <v>133</v>
      </c>
      <c r="B159" s="24" t="s">
        <v>8</v>
      </c>
      <c r="C159" s="23" t="s">
        <v>582</v>
      </c>
      <c r="D159" s="24" t="s">
        <v>123</v>
      </c>
      <c r="E159" s="25"/>
      <c r="F159" s="23" t="s">
        <v>121</v>
      </c>
      <c r="G159" s="71">
        <v>1200</v>
      </c>
      <c r="H159" s="71">
        <f t="shared" ref="H159:H222" si="25">G159*1.5</f>
        <v>1800</v>
      </c>
      <c r="K159" s="21"/>
      <c r="M159" s="71">
        <v>1200</v>
      </c>
      <c r="N159" s="71">
        <f t="shared" si="21"/>
        <v>1800</v>
      </c>
      <c r="O159" s="29"/>
      <c r="P159" s="30">
        <v>813</v>
      </c>
      <c r="Q159" s="30">
        <v>1219.5</v>
      </c>
      <c r="R159" s="33">
        <v>813</v>
      </c>
      <c r="S159" s="33">
        <f t="shared" si="22"/>
        <v>1219.5</v>
      </c>
      <c r="T159" s="30">
        <v>813</v>
      </c>
      <c r="U159" s="31">
        <v>1219.5</v>
      </c>
      <c r="V159" s="33">
        <v>813</v>
      </c>
      <c r="W159" s="36">
        <v>1219.5</v>
      </c>
      <c r="X159" s="55">
        <v>814</v>
      </c>
      <c r="Y159" s="55">
        <v>1220</v>
      </c>
      <c r="Z159" s="33">
        <v>813</v>
      </c>
      <c r="AA159" s="37">
        <v>1219.5</v>
      </c>
      <c r="AB159" s="42">
        <v>1200</v>
      </c>
      <c r="AC159" s="43">
        <f t="shared" si="23"/>
        <v>1800</v>
      </c>
      <c r="AD159" s="33">
        <f>800*(1+2%)</f>
        <v>816</v>
      </c>
      <c r="AE159" s="33">
        <f t="shared" si="20"/>
        <v>1224</v>
      </c>
      <c r="AF159" s="30">
        <v>813</v>
      </c>
      <c r="AG159" s="48">
        <f t="shared" si="18"/>
        <v>1219.5</v>
      </c>
      <c r="AH159" s="34" t="s">
        <v>775</v>
      </c>
      <c r="AI159" s="34" t="s">
        <v>775</v>
      </c>
      <c r="AJ159" s="79">
        <v>800</v>
      </c>
      <c r="AK159" s="79">
        <v>1200</v>
      </c>
      <c r="AL159" s="94" t="s">
        <v>810</v>
      </c>
      <c r="AM159" s="93" t="s">
        <v>783</v>
      </c>
    </row>
    <row r="160" spans="1:39" ht="99.15" hidden="1" customHeight="1" x14ac:dyDescent="0.3">
      <c r="A160" s="26">
        <v>134</v>
      </c>
      <c r="B160" s="24" t="s">
        <v>8</v>
      </c>
      <c r="C160" s="23" t="s">
        <v>124</v>
      </c>
      <c r="D160" s="24" t="s">
        <v>125</v>
      </c>
      <c r="E160" s="25"/>
      <c r="F160" s="23" t="s">
        <v>126</v>
      </c>
      <c r="G160" s="71">
        <v>800</v>
      </c>
      <c r="H160" s="71">
        <f t="shared" si="25"/>
        <v>1200</v>
      </c>
      <c r="K160" s="21"/>
      <c r="M160" s="71">
        <v>800</v>
      </c>
      <c r="N160" s="71">
        <f t="shared" si="21"/>
        <v>1200</v>
      </c>
      <c r="O160" s="29"/>
      <c r="P160" s="30">
        <v>813</v>
      </c>
      <c r="Q160" s="30">
        <v>1219.5</v>
      </c>
      <c r="R160" s="33">
        <v>813</v>
      </c>
      <c r="S160" s="33">
        <f t="shared" si="22"/>
        <v>1219.5</v>
      </c>
      <c r="T160" s="30">
        <v>813</v>
      </c>
      <c r="U160" s="31">
        <v>1219.5</v>
      </c>
      <c r="V160" s="33">
        <v>813</v>
      </c>
      <c r="W160" s="36">
        <v>1219.5</v>
      </c>
      <c r="X160" s="55">
        <v>814</v>
      </c>
      <c r="Y160" s="55">
        <v>1220</v>
      </c>
      <c r="Z160" s="33">
        <v>813</v>
      </c>
      <c r="AA160" s="37">
        <v>1219.5</v>
      </c>
      <c r="AB160" s="42">
        <v>800</v>
      </c>
      <c r="AC160" s="43">
        <f t="shared" si="23"/>
        <v>1200</v>
      </c>
      <c r="AD160" s="33">
        <f>800*(1+2%)</f>
        <v>816</v>
      </c>
      <c r="AE160" s="33">
        <f t="shared" si="20"/>
        <v>1224</v>
      </c>
      <c r="AF160" s="30">
        <v>813</v>
      </c>
      <c r="AG160" s="48">
        <f t="shared" si="18"/>
        <v>1219.5</v>
      </c>
      <c r="AH160" s="44">
        <v>198.19</v>
      </c>
      <c r="AI160" s="44">
        <f t="shared" si="24"/>
        <v>297.28499999999997</v>
      </c>
      <c r="AJ160" s="79">
        <v>800</v>
      </c>
      <c r="AK160" s="79">
        <v>1200</v>
      </c>
      <c r="AL160" s="94" t="s">
        <v>997</v>
      </c>
      <c r="AM160" s="93" t="s">
        <v>783</v>
      </c>
    </row>
    <row r="161" spans="1:39" ht="99.15" hidden="1" customHeight="1" x14ac:dyDescent="0.3">
      <c r="A161" s="23">
        <v>135</v>
      </c>
      <c r="B161" s="24" t="s">
        <v>8</v>
      </c>
      <c r="C161" s="23" t="s">
        <v>127</v>
      </c>
      <c r="D161" s="24" t="s">
        <v>128</v>
      </c>
      <c r="E161" s="25" t="s">
        <v>589</v>
      </c>
      <c r="F161" s="23" t="s">
        <v>13</v>
      </c>
      <c r="G161" s="71">
        <v>8500</v>
      </c>
      <c r="H161" s="71">
        <f t="shared" si="25"/>
        <v>12750</v>
      </c>
      <c r="K161" s="21"/>
      <c r="M161" s="71">
        <v>8500</v>
      </c>
      <c r="N161" s="71">
        <f t="shared" si="21"/>
        <v>12750</v>
      </c>
      <c r="O161" s="29"/>
      <c r="P161" s="30">
        <v>8130</v>
      </c>
      <c r="Q161" s="30">
        <v>12195</v>
      </c>
      <c r="R161" s="33">
        <v>8130</v>
      </c>
      <c r="S161" s="33">
        <f t="shared" si="22"/>
        <v>12195</v>
      </c>
      <c r="T161" s="30">
        <v>8130</v>
      </c>
      <c r="U161" s="31">
        <v>12195</v>
      </c>
      <c r="V161" s="33">
        <v>8130</v>
      </c>
      <c r="W161" s="36">
        <v>12195</v>
      </c>
      <c r="X161" s="55">
        <v>8134</v>
      </c>
      <c r="Y161" s="55">
        <v>12200</v>
      </c>
      <c r="Z161" s="33">
        <v>8130</v>
      </c>
      <c r="AA161" s="37">
        <v>12195</v>
      </c>
      <c r="AB161" s="42">
        <v>8500</v>
      </c>
      <c r="AC161" s="43">
        <f t="shared" si="23"/>
        <v>12750</v>
      </c>
      <c r="AD161" s="33">
        <f>8000*(1+2%)</f>
        <v>8160</v>
      </c>
      <c r="AE161" s="33">
        <f t="shared" si="20"/>
        <v>12240</v>
      </c>
      <c r="AF161" s="30">
        <v>8130</v>
      </c>
      <c r="AG161" s="48">
        <f t="shared" si="18"/>
        <v>12195</v>
      </c>
      <c r="AH161" s="44">
        <v>3015.14</v>
      </c>
      <c r="AI161" s="44">
        <f t="shared" si="24"/>
        <v>4522.71</v>
      </c>
      <c r="AJ161" s="79">
        <v>8000</v>
      </c>
      <c r="AK161" s="79">
        <v>12000</v>
      </c>
      <c r="AL161" s="94" t="s">
        <v>998</v>
      </c>
      <c r="AM161" s="93" t="s">
        <v>783</v>
      </c>
    </row>
    <row r="162" spans="1:39" ht="99.15" hidden="1" customHeight="1" x14ac:dyDescent="0.3">
      <c r="A162" s="26">
        <v>136</v>
      </c>
      <c r="B162" s="24" t="s">
        <v>8</v>
      </c>
      <c r="C162" s="23" t="s">
        <v>127</v>
      </c>
      <c r="D162" s="24" t="s">
        <v>129</v>
      </c>
      <c r="E162" s="25" t="s">
        <v>589</v>
      </c>
      <c r="F162" s="23" t="s">
        <v>13</v>
      </c>
      <c r="G162" s="71">
        <v>9500</v>
      </c>
      <c r="H162" s="71">
        <f t="shared" si="25"/>
        <v>14250</v>
      </c>
      <c r="K162" s="21"/>
      <c r="M162" s="71">
        <v>9500</v>
      </c>
      <c r="N162" s="71">
        <f t="shared" si="21"/>
        <v>14250</v>
      </c>
      <c r="O162" s="29"/>
      <c r="P162" s="30">
        <v>9150</v>
      </c>
      <c r="Q162" s="30">
        <v>13725</v>
      </c>
      <c r="R162" s="33">
        <v>9150</v>
      </c>
      <c r="S162" s="33">
        <f t="shared" si="22"/>
        <v>13725</v>
      </c>
      <c r="T162" s="30">
        <v>9150</v>
      </c>
      <c r="U162" s="31">
        <v>13725</v>
      </c>
      <c r="V162" s="33">
        <v>9150</v>
      </c>
      <c r="W162" s="36">
        <v>13725</v>
      </c>
      <c r="X162" s="55">
        <v>9150</v>
      </c>
      <c r="Y162" s="55">
        <v>13725</v>
      </c>
      <c r="Z162" s="33">
        <v>9150</v>
      </c>
      <c r="AA162" s="37">
        <v>13725</v>
      </c>
      <c r="AB162" s="42">
        <v>9500</v>
      </c>
      <c r="AC162" s="43">
        <f t="shared" si="23"/>
        <v>14250</v>
      </c>
      <c r="AD162" s="33">
        <f>9000*(1+2%)</f>
        <v>9180</v>
      </c>
      <c r="AE162" s="33">
        <f t="shared" si="20"/>
        <v>13770</v>
      </c>
      <c r="AF162" s="30">
        <v>9150</v>
      </c>
      <c r="AG162" s="48">
        <f t="shared" si="18"/>
        <v>13725</v>
      </c>
      <c r="AH162" s="44">
        <v>3015.14</v>
      </c>
      <c r="AI162" s="44">
        <f t="shared" si="24"/>
        <v>4522.71</v>
      </c>
      <c r="AJ162" s="79">
        <v>9000</v>
      </c>
      <c r="AK162" s="79">
        <v>13500</v>
      </c>
      <c r="AL162" s="94" t="s">
        <v>999</v>
      </c>
      <c r="AM162" s="93" t="s">
        <v>783</v>
      </c>
    </row>
    <row r="163" spans="1:39" ht="99.15" hidden="1" customHeight="1" x14ac:dyDescent="0.3">
      <c r="A163" s="23">
        <v>137</v>
      </c>
      <c r="B163" s="24" t="s">
        <v>8</v>
      </c>
      <c r="C163" s="23" t="s">
        <v>127</v>
      </c>
      <c r="D163" s="24" t="s">
        <v>130</v>
      </c>
      <c r="E163" s="25" t="s">
        <v>131</v>
      </c>
      <c r="F163" s="23" t="s">
        <v>126</v>
      </c>
      <c r="G163" s="71">
        <v>15000</v>
      </c>
      <c r="H163" s="71">
        <f t="shared" si="25"/>
        <v>22500</v>
      </c>
      <c r="K163" s="21"/>
      <c r="M163" s="71">
        <v>15000</v>
      </c>
      <c r="N163" s="71">
        <f t="shared" si="21"/>
        <v>22500</v>
      </c>
      <c r="O163" s="29"/>
      <c r="P163" s="30">
        <v>15250</v>
      </c>
      <c r="Q163" s="30">
        <v>22875</v>
      </c>
      <c r="R163" s="33">
        <v>15250</v>
      </c>
      <c r="S163" s="33">
        <f t="shared" si="22"/>
        <v>22875</v>
      </c>
      <c r="T163" s="30">
        <v>15250</v>
      </c>
      <c r="U163" s="31">
        <v>22875</v>
      </c>
      <c r="V163" s="33">
        <v>15250</v>
      </c>
      <c r="W163" s="36">
        <v>22875</v>
      </c>
      <c r="X163" s="55">
        <v>15250</v>
      </c>
      <c r="Y163" s="55">
        <v>22875</v>
      </c>
      <c r="Z163" s="33">
        <v>15250</v>
      </c>
      <c r="AA163" s="37">
        <v>22875</v>
      </c>
      <c r="AB163" s="42">
        <v>9000</v>
      </c>
      <c r="AC163" s="43">
        <f t="shared" si="23"/>
        <v>13500</v>
      </c>
      <c r="AD163" s="33">
        <f>15000*(1+2%)</f>
        <v>15300</v>
      </c>
      <c r="AE163" s="33">
        <f t="shared" si="20"/>
        <v>22950</v>
      </c>
      <c r="AF163" s="30">
        <v>15250</v>
      </c>
      <c r="AG163" s="48">
        <f t="shared" si="18"/>
        <v>22875</v>
      </c>
      <c r="AH163" s="44">
        <v>822.67</v>
      </c>
      <c r="AI163" s="44">
        <f t="shared" si="24"/>
        <v>1234.0049999999999</v>
      </c>
      <c r="AJ163" s="79">
        <v>15000</v>
      </c>
      <c r="AK163" s="79">
        <v>22500</v>
      </c>
      <c r="AL163" s="94" t="s">
        <v>1000</v>
      </c>
      <c r="AM163" s="93" t="s">
        <v>783</v>
      </c>
    </row>
    <row r="164" spans="1:39" ht="99.15" hidden="1" customHeight="1" x14ac:dyDescent="0.3">
      <c r="A164" s="26">
        <v>138</v>
      </c>
      <c r="B164" s="24" t="s">
        <v>8</v>
      </c>
      <c r="C164" s="23" t="s">
        <v>127</v>
      </c>
      <c r="D164" s="24" t="s">
        <v>590</v>
      </c>
      <c r="E164" s="25"/>
      <c r="F164" s="23" t="s">
        <v>13</v>
      </c>
      <c r="G164" s="71">
        <v>5100</v>
      </c>
      <c r="H164" s="71">
        <f t="shared" si="25"/>
        <v>7650</v>
      </c>
      <c r="K164" s="21"/>
      <c r="M164" s="71">
        <v>5100</v>
      </c>
      <c r="N164" s="71">
        <f t="shared" si="21"/>
        <v>7650</v>
      </c>
      <c r="O164" s="29"/>
      <c r="P164" s="30">
        <v>5080</v>
      </c>
      <c r="Q164" s="30">
        <v>7620</v>
      </c>
      <c r="R164" s="33">
        <v>5080</v>
      </c>
      <c r="S164" s="33">
        <f t="shared" si="22"/>
        <v>7620</v>
      </c>
      <c r="T164" s="30">
        <v>5080</v>
      </c>
      <c r="U164" s="31">
        <v>7620</v>
      </c>
      <c r="V164" s="33">
        <v>5080</v>
      </c>
      <c r="W164" s="36">
        <v>7620</v>
      </c>
      <c r="X164" s="55">
        <v>5084</v>
      </c>
      <c r="Y164" s="55">
        <v>7625</v>
      </c>
      <c r="Z164" s="33">
        <v>5080</v>
      </c>
      <c r="AA164" s="37">
        <v>7620</v>
      </c>
      <c r="AB164" s="42">
        <v>6000</v>
      </c>
      <c r="AC164" s="43">
        <f t="shared" si="23"/>
        <v>9000</v>
      </c>
      <c r="AD164" s="33">
        <f>5000*(1+2%)</f>
        <v>5100</v>
      </c>
      <c r="AE164" s="33">
        <f t="shared" si="20"/>
        <v>7650</v>
      </c>
      <c r="AF164" s="30">
        <v>5080</v>
      </c>
      <c r="AG164" s="48">
        <f t="shared" si="18"/>
        <v>7620</v>
      </c>
      <c r="AH164" s="44">
        <v>2972.84</v>
      </c>
      <c r="AI164" s="44">
        <f>AH164*1.5</f>
        <v>4459.26</v>
      </c>
      <c r="AJ164" s="79">
        <v>5000</v>
      </c>
      <c r="AK164" s="79">
        <v>7500</v>
      </c>
      <c r="AL164" s="94" t="s">
        <v>1001</v>
      </c>
      <c r="AM164" s="93" t="s">
        <v>783</v>
      </c>
    </row>
    <row r="165" spans="1:39" ht="99.15" hidden="1" customHeight="1" x14ac:dyDescent="0.3">
      <c r="A165" s="23">
        <v>139</v>
      </c>
      <c r="B165" s="24" t="s">
        <v>8</v>
      </c>
      <c r="C165" s="23" t="s">
        <v>127</v>
      </c>
      <c r="D165" s="85" t="s">
        <v>591</v>
      </c>
      <c r="E165" s="86"/>
      <c r="F165" s="87" t="s">
        <v>13</v>
      </c>
      <c r="G165" s="71">
        <v>2500</v>
      </c>
      <c r="H165" s="71">
        <f t="shared" si="25"/>
        <v>3750</v>
      </c>
      <c r="K165" s="21"/>
      <c r="M165" s="71">
        <v>2500</v>
      </c>
      <c r="N165" s="71">
        <f t="shared" si="21"/>
        <v>3750</v>
      </c>
      <c r="O165" s="29"/>
      <c r="P165" s="30">
        <v>2542</v>
      </c>
      <c r="Q165" s="30">
        <v>3813</v>
      </c>
      <c r="R165" s="33">
        <v>2542</v>
      </c>
      <c r="S165" s="33">
        <f t="shared" si="22"/>
        <v>3813</v>
      </c>
      <c r="T165" s="30">
        <v>2542</v>
      </c>
      <c r="U165" s="31">
        <v>3813</v>
      </c>
      <c r="V165" s="33">
        <v>2542</v>
      </c>
      <c r="W165" s="36">
        <v>3813</v>
      </c>
      <c r="X165" s="55">
        <v>2542</v>
      </c>
      <c r="Y165" s="55">
        <v>3813</v>
      </c>
      <c r="Z165" s="33">
        <v>2542</v>
      </c>
      <c r="AA165" s="37">
        <v>3813</v>
      </c>
      <c r="AB165" s="42">
        <v>1200</v>
      </c>
      <c r="AC165" s="43">
        <f t="shared" si="23"/>
        <v>1800</v>
      </c>
      <c r="AD165" s="33">
        <f>2500*(1+2%)</f>
        <v>2550</v>
      </c>
      <c r="AE165" s="33">
        <f t="shared" si="20"/>
        <v>3825</v>
      </c>
      <c r="AF165" s="30">
        <v>2542</v>
      </c>
      <c r="AG165" s="48">
        <f t="shared" si="18"/>
        <v>3813</v>
      </c>
      <c r="AH165" s="44">
        <v>594.55999999999995</v>
      </c>
      <c r="AI165" s="44">
        <f>AH165*1.5</f>
        <v>891.83999999999992</v>
      </c>
      <c r="AJ165" s="79">
        <v>2500</v>
      </c>
      <c r="AK165" s="79">
        <v>3750</v>
      </c>
      <c r="AL165" s="94" t="s">
        <v>1002</v>
      </c>
      <c r="AM165" s="93" t="s">
        <v>783</v>
      </c>
    </row>
    <row r="166" spans="1:39" ht="136.80000000000001" hidden="1" x14ac:dyDescent="0.3">
      <c r="A166" s="26">
        <v>140</v>
      </c>
      <c r="B166" s="24" t="s">
        <v>8</v>
      </c>
      <c r="C166" s="23" t="s">
        <v>127</v>
      </c>
      <c r="D166" s="24" t="s">
        <v>592</v>
      </c>
      <c r="E166" s="25"/>
      <c r="F166" s="23" t="s">
        <v>13</v>
      </c>
      <c r="G166" s="71">
        <v>2000</v>
      </c>
      <c r="H166" s="71">
        <f t="shared" si="25"/>
        <v>3000</v>
      </c>
      <c r="K166" s="21"/>
      <c r="M166" s="71">
        <v>2000</v>
      </c>
      <c r="N166" s="71">
        <f t="shared" si="21"/>
        <v>3000</v>
      </c>
      <c r="O166" s="29"/>
      <c r="P166" s="40" t="s">
        <v>775</v>
      </c>
      <c r="Q166" s="40" t="s">
        <v>775</v>
      </c>
      <c r="R166" s="34" t="s">
        <v>775</v>
      </c>
      <c r="S166" s="34" t="s">
        <v>775</v>
      </c>
      <c r="T166" s="40" t="s">
        <v>775</v>
      </c>
      <c r="U166" s="40" t="s">
        <v>775</v>
      </c>
      <c r="V166" s="34" t="s">
        <v>775</v>
      </c>
      <c r="W166" s="34" t="s">
        <v>775</v>
      </c>
      <c r="X166" s="40" t="s">
        <v>775</v>
      </c>
      <c r="Y166" s="40" t="s">
        <v>775</v>
      </c>
      <c r="Z166" s="34" t="s">
        <v>775</v>
      </c>
      <c r="AA166" s="34" t="s">
        <v>775</v>
      </c>
      <c r="AB166" s="42">
        <v>2000</v>
      </c>
      <c r="AC166" s="43">
        <f t="shared" si="23"/>
        <v>3000</v>
      </c>
      <c r="AD166" s="34" t="s">
        <v>775</v>
      </c>
      <c r="AE166" s="34" t="s">
        <v>775</v>
      </c>
      <c r="AF166" s="40" t="s">
        <v>775</v>
      </c>
      <c r="AG166" s="77" t="s">
        <v>775</v>
      </c>
      <c r="AH166" s="34" t="s">
        <v>775</v>
      </c>
      <c r="AI166" s="34" t="s">
        <v>775</v>
      </c>
      <c r="AJ166" s="77" t="s">
        <v>775</v>
      </c>
      <c r="AK166" s="48" t="s">
        <v>775</v>
      </c>
      <c r="AL166" s="94" t="s">
        <v>810</v>
      </c>
      <c r="AM166" s="93" t="s">
        <v>783</v>
      </c>
    </row>
    <row r="167" spans="1:39" ht="99.15" hidden="1" customHeight="1" x14ac:dyDescent="0.3">
      <c r="A167" s="23">
        <v>141</v>
      </c>
      <c r="B167" s="24" t="s">
        <v>8</v>
      </c>
      <c r="C167" s="23" t="s">
        <v>132</v>
      </c>
      <c r="D167" s="24" t="s">
        <v>133</v>
      </c>
      <c r="E167" s="25" t="s">
        <v>593</v>
      </c>
      <c r="F167" s="23" t="s">
        <v>13</v>
      </c>
      <c r="G167" s="71">
        <v>10000</v>
      </c>
      <c r="H167" s="71">
        <f t="shared" si="25"/>
        <v>15000</v>
      </c>
      <c r="K167" s="21"/>
      <c r="M167" s="71">
        <v>10000</v>
      </c>
      <c r="N167" s="71">
        <f t="shared" si="21"/>
        <v>15000</v>
      </c>
      <c r="O167" s="29"/>
      <c r="P167" s="30">
        <v>10167</v>
      </c>
      <c r="Q167" s="30">
        <v>15250.5</v>
      </c>
      <c r="R167" s="33">
        <v>10167</v>
      </c>
      <c r="S167" s="33">
        <f t="shared" si="22"/>
        <v>15250.5</v>
      </c>
      <c r="T167" s="30">
        <v>10167</v>
      </c>
      <c r="U167" s="31">
        <v>15250.5</v>
      </c>
      <c r="V167" s="33">
        <v>10167</v>
      </c>
      <c r="W167" s="36">
        <v>15250.5</v>
      </c>
      <c r="X167" s="55">
        <v>10167</v>
      </c>
      <c r="Y167" s="55">
        <v>15250</v>
      </c>
      <c r="Z167" s="33">
        <v>10167</v>
      </c>
      <c r="AA167" s="37">
        <v>15250.5</v>
      </c>
      <c r="AB167" s="42">
        <v>4000</v>
      </c>
      <c r="AC167" s="43">
        <f t="shared" si="23"/>
        <v>6000</v>
      </c>
      <c r="AD167" s="33">
        <f>10000*(1+2%)</f>
        <v>10200</v>
      </c>
      <c r="AE167" s="33">
        <f t="shared" ref="AE167:AE172" si="26">AD167+AD167*0.5</f>
        <v>15300</v>
      </c>
      <c r="AF167" s="30">
        <v>10167</v>
      </c>
      <c r="AG167" s="48">
        <f>AF167*1.5</f>
        <v>15250.5</v>
      </c>
      <c r="AH167" s="44">
        <v>8129.76</v>
      </c>
      <c r="AI167" s="44">
        <f t="shared" si="24"/>
        <v>12194.64</v>
      </c>
      <c r="AJ167" s="79">
        <v>10000</v>
      </c>
      <c r="AK167" s="79">
        <v>15000</v>
      </c>
      <c r="AL167" s="94" t="s">
        <v>1003</v>
      </c>
      <c r="AM167" s="93" t="s">
        <v>783</v>
      </c>
    </row>
    <row r="168" spans="1:39" ht="99.15" hidden="1" customHeight="1" x14ac:dyDescent="0.3">
      <c r="A168" s="26">
        <v>142</v>
      </c>
      <c r="B168" s="24" t="s">
        <v>8</v>
      </c>
      <c r="C168" s="23" t="s">
        <v>132</v>
      </c>
      <c r="D168" s="24" t="s">
        <v>134</v>
      </c>
      <c r="E168" s="25"/>
      <c r="F168" s="23" t="s">
        <v>13</v>
      </c>
      <c r="G168" s="71">
        <v>2000</v>
      </c>
      <c r="H168" s="71">
        <f t="shared" si="25"/>
        <v>3000</v>
      </c>
      <c r="K168" s="21"/>
      <c r="M168" s="71">
        <v>2000</v>
      </c>
      <c r="N168" s="71">
        <f t="shared" si="21"/>
        <v>3000</v>
      </c>
      <c r="O168" s="29"/>
      <c r="P168" s="30">
        <v>2033</v>
      </c>
      <c r="Q168" s="30">
        <v>3049.5</v>
      </c>
      <c r="R168" s="33">
        <v>2033</v>
      </c>
      <c r="S168" s="33">
        <f t="shared" si="22"/>
        <v>3049.5</v>
      </c>
      <c r="T168" s="30">
        <v>2033</v>
      </c>
      <c r="U168" s="31">
        <v>3049.5</v>
      </c>
      <c r="V168" s="33">
        <v>2033</v>
      </c>
      <c r="W168" s="36">
        <v>3049.5</v>
      </c>
      <c r="X168" s="55">
        <v>2034</v>
      </c>
      <c r="Y168" s="55">
        <v>3050</v>
      </c>
      <c r="Z168" s="33">
        <v>2033</v>
      </c>
      <c r="AA168" s="37">
        <v>3049.5</v>
      </c>
      <c r="AB168" s="42">
        <v>2000</v>
      </c>
      <c r="AC168" s="43">
        <f t="shared" si="23"/>
        <v>3000</v>
      </c>
      <c r="AD168" s="33">
        <f>2000*(1+2%)</f>
        <v>2040</v>
      </c>
      <c r="AE168" s="33">
        <f t="shared" si="26"/>
        <v>3060</v>
      </c>
      <c r="AF168" s="30">
        <v>2033</v>
      </c>
      <c r="AG168" s="48">
        <f t="shared" ref="AG168:AG172" si="27">AF168*1.5</f>
        <v>3049.5</v>
      </c>
      <c r="AH168" s="44">
        <v>1509.04</v>
      </c>
      <c r="AI168" s="44">
        <f t="shared" si="24"/>
        <v>2263.56</v>
      </c>
      <c r="AJ168" s="79">
        <v>2000</v>
      </c>
      <c r="AK168" s="79">
        <v>3000</v>
      </c>
      <c r="AL168" s="94" t="s">
        <v>1004</v>
      </c>
      <c r="AM168" s="93" t="s">
        <v>783</v>
      </c>
    </row>
    <row r="169" spans="1:39" ht="159.6" hidden="1" x14ac:dyDescent="0.3">
      <c r="A169" s="23">
        <v>143</v>
      </c>
      <c r="B169" s="24" t="s">
        <v>8</v>
      </c>
      <c r="C169" s="23" t="s">
        <v>594</v>
      </c>
      <c r="D169" s="24" t="s">
        <v>135</v>
      </c>
      <c r="E169" s="25"/>
      <c r="F169" s="23" t="s">
        <v>136</v>
      </c>
      <c r="G169" s="71">
        <v>3100</v>
      </c>
      <c r="H169" s="71">
        <f t="shared" si="25"/>
        <v>4650</v>
      </c>
      <c r="K169" s="21"/>
      <c r="M169" s="71">
        <v>3100</v>
      </c>
      <c r="N169" s="71">
        <f t="shared" si="21"/>
        <v>4650</v>
      </c>
      <c r="O169" s="29"/>
      <c r="P169" s="30">
        <v>3050</v>
      </c>
      <c r="Q169" s="30">
        <v>4575</v>
      </c>
      <c r="R169" s="33">
        <v>3050</v>
      </c>
      <c r="S169" s="33">
        <f t="shared" si="22"/>
        <v>4575</v>
      </c>
      <c r="T169" s="30">
        <v>3050</v>
      </c>
      <c r="U169" s="31">
        <v>4575</v>
      </c>
      <c r="V169" s="33">
        <v>3050</v>
      </c>
      <c r="W169" s="36">
        <v>4575</v>
      </c>
      <c r="X169" s="55">
        <v>3050</v>
      </c>
      <c r="Y169" s="55">
        <v>4575</v>
      </c>
      <c r="Z169" s="33">
        <v>3050</v>
      </c>
      <c r="AA169" s="37">
        <v>4575</v>
      </c>
      <c r="AB169" s="42">
        <v>3000</v>
      </c>
      <c r="AC169" s="43">
        <f t="shared" si="23"/>
        <v>4500</v>
      </c>
      <c r="AD169" s="33">
        <f>3000*(1+2%)</f>
        <v>3060</v>
      </c>
      <c r="AE169" s="33">
        <f t="shared" si="26"/>
        <v>4590</v>
      </c>
      <c r="AF169" s="30">
        <v>3050</v>
      </c>
      <c r="AG169" s="48">
        <f t="shared" si="27"/>
        <v>4575</v>
      </c>
      <c r="AH169" s="44">
        <v>7476.59</v>
      </c>
      <c r="AI169" s="44">
        <f t="shared" si="24"/>
        <v>11214.885</v>
      </c>
      <c r="AJ169" s="79">
        <v>3000</v>
      </c>
      <c r="AK169" s="79">
        <v>4500</v>
      </c>
      <c r="AL169" s="92" t="s">
        <v>823</v>
      </c>
      <c r="AM169" s="93" t="s">
        <v>783</v>
      </c>
    </row>
    <row r="170" spans="1:39" ht="273.60000000000002" hidden="1" x14ac:dyDescent="0.3">
      <c r="A170" s="26">
        <v>144</v>
      </c>
      <c r="B170" s="24" t="s">
        <v>8</v>
      </c>
      <c r="C170" s="23" t="s">
        <v>594</v>
      </c>
      <c r="D170" s="24" t="s">
        <v>137</v>
      </c>
      <c r="E170" s="25" t="s">
        <v>595</v>
      </c>
      <c r="F170" s="23" t="s">
        <v>136</v>
      </c>
      <c r="G170" s="71">
        <v>5500</v>
      </c>
      <c r="H170" s="71">
        <f t="shared" si="25"/>
        <v>8250</v>
      </c>
      <c r="K170" s="21"/>
      <c r="M170" s="71">
        <v>5500</v>
      </c>
      <c r="N170" s="71">
        <f t="shared" si="21"/>
        <v>8250</v>
      </c>
      <c r="O170" s="29"/>
      <c r="P170" s="30">
        <v>5080</v>
      </c>
      <c r="Q170" s="30">
        <v>7620</v>
      </c>
      <c r="R170" s="33">
        <v>5080</v>
      </c>
      <c r="S170" s="33">
        <f t="shared" si="22"/>
        <v>7620</v>
      </c>
      <c r="T170" s="30">
        <v>5080</v>
      </c>
      <c r="U170" s="31">
        <v>7620</v>
      </c>
      <c r="V170" s="33">
        <v>5080</v>
      </c>
      <c r="W170" s="36">
        <v>7620</v>
      </c>
      <c r="X170" s="55">
        <v>5084</v>
      </c>
      <c r="Y170" s="55">
        <v>7625</v>
      </c>
      <c r="Z170" s="33">
        <v>5080</v>
      </c>
      <c r="AA170" s="37">
        <v>7620</v>
      </c>
      <c r="AB170" s="42">
        <v>5500</v>
      </c>
      <c r="AC170" s="43">
        <f t="shared" si="23"/>
        <v>8250</v>
      </c>
      <c r="AD170" s="33">
        <f>5000*(1+2%)</f>
        <v>5100</v>
      </c>
      <c r="AE170" s="33">
        <f t="shared" si="26"/>
        <v>7650</v>
      </c>
      <c r="AF170" s="30">
        <v>5080</v>
      </c>
      <c r="AG170" s="48">
        <f t="shared" si="27"/>
        <v>7620</v>
      </c>
      <c r="AH170" s="44">
        <v>7476.59</v>
      </c>
      <c r="AI170" s="44">
        <f t="shared" si="24"/>
        <v>11214.885</v>
      </c>
      <c r="AJ170" s="79">
        <v>5000</v>
      </c>
      <c r="AK170" s="79">
        <v>7500</v>
      </c>
      <c r="AL170" s="94" t="s">
        <v>1005</v>
      </c>
      <c r="AM170" s="93" t="s">
        <v>783</v>
      </c>
    </row>
    <row r="171" spans="1:39" ht="91.2" hidden="1" x14ac:dyDescent="0.3">
      <c r="A171" s="23">
        <v>145</v>
      </c>
      <c r="B171" s="24" t="s">
        <v>8</v>
      </c>
      <c r="C171" s="23" t="s">
        <v>594</v>
      </c>
      <c r="D171" s="24" t="s">
        <v>138</v>
      </c>
      <c r="E171" s="25"/>
      <c r="F171" s="23" t="s">
        <v>136</v>
      </c>
      <c r="G171" s="71">
        <v>1000</v>
      </c>
      <c r="H171" s="71">
        <f t="shared" si="25"/>
        <v>1500</v>
      </c>
      <c r="K171" s="21"/>
      <c r="M171" s="71">
        <v>1000</v>
      </c>
      <c r="N171" s="71">
        <f t="shared" si="21"/>
        <v>1500</v>
      </c>
      <c r="O171" s="29"/>
      <c r="P171" s="30">
        <v>1017</v>
      </c>
      <c r="Q171" s="30">
        <v>1525.5</v>
      </c>
      <c r="R171" s="33">
        <v>1017</v>
      </c>
      <c r="S171" s="33">
        <f t="shared" si="22"/>
        <v>1525.5</v>
      </c>
      <c r="T171" s="30">
        <v>1017</v>
      </c>
      <c r="U171" s="31">
        <v>1525.5</v>
      </c>
      <c r="V171" s="33">
        <v>1017</v>
      </c>
      <c r="W171" s="36">
        <v>1525.5</v>
      </c>
      <c r="X171" s="55">
        <v>1017</v>
      </c>
      <c r="Y171" s="55">
        <v>1525</v>
      </c>
      <c r="Z171" s="33">
        <v>1017</v>
      </c>
      <c r="AA171" s="37">
        <v>1525.5</v>
      </c>
      <c r="AB171" s="42">
        <v>1000</v>
      </c>
      <c r="AC171" s="43">
        <f t="shared" si="23"/>
        <v>1500</v>
      </c>
      <c r="AD171" s="33">
        <f>1000*(1+2%)</f>
        <v>1020</v>
      </c>
      <c r="AE171" s="33">
        <f t="shared" si="26"/>
        <v>1530</v>
      </c>
      <c r="AF171" s="30">
        <v>1017</v>
      </c>
      <c r="AG171" s="48">
        <f t="shared" si="27"/>
        <v>1525.5</v>
      </c>
      <c r="AH171" s="44">
        <v>733.29</v>
      </c>
      <c r="AI171" s="44">
        <f t="shared" si="24"/>
        <v>1099.9349999999999</v>
      </c>
      <c r="AJ171" s="79">
        <v>1000</v>
      </c>
      <c r="AK171" s="79">
        <v>1500</v>
      </c>
      <c r="AL171" s="94" t="s">
        <v>1006</v>
      </c>
      <c r="AM171" s="93" t="s">
        <v>783</v>
      </c>
    </row>
    <row r="172" spans="1:39" ht="114" hidden="1" x14ac:dyDescent="0.3">
      <c r="A172" s="26">
        <v>146</v>
      </c>
      <c r="B172" s="24" t="s">
        <v>8</v>
      </c>
      <c r="C172" s="23" t="s">
        <v>594</v>
      </c>
      <c r="D172" s="24" t="s">
        <v>139</v>
      </c>
      <c r="E172" s="25" t="s">
        <v>140</v>
      </c>
      <c r="F172" s="23" t="s">
        <v>13</v>
      </c>
      <c r="G172" s="71">
        <v>4000</v>
      </c>
      <c r="H172" s="71">
        <f t="shared" si="25"/>
        <v>6000</v>
      </c>
      <c r="K172" s="21"/>
      <c r="M172" s="71">
        <v>4000</v>
      </c>
      <c r="N172" s="71">
        <f t="shared" si="21"/>
        <v>6000</v>
      </c>
      <c r="O172" s="29"/>
      <c r="P172" s="30">
        <v>3558</v>
      </c>
      <c r="Q172" s="30">
        <v>5337</v>
      </c>
      <c r="R172" s="33">
        <v>3558</v>
      </c>
      <c r="S172" s="33">
        <f t="shared" si="22"/>
        <v>5337</v>
      </c>
      <c r="T172" s="30">
        <v>3558</v>
      </c>
      <c r="U172" s="31">
        <v>5337</v>
      </c>
      <c r="V172" s="33">
        <v>3558</v>
      </c>
      <c r="W172" s="36">
        <v>5337</v>
      </c>
      <c r="X172" s="55">
        <v>3559</v>
      </c>
      <c r="Y172" s="55">
        <v>5338</v>
      </c>
      <c r="Z172" s="33">
        <v>3558</v>
      </c>
      <c r="AA172" s="37">
        <v>5337</v>
      </c>
      <c r="AB172" s="42">
        <v>5500</v>
      </c>
      <c r="AC172" s="43">
        <f t="shared" si="23"/>
        <v>8250</v>
      </c>
      <c r="AD172" s="33">
        <f>3500*(1+2%)</f>
        <v>3570</v>
      </c>
      <c r="AE172" s="33">
        <f t="shared" si="26"/>
        <v>5355</v>
      </c>
      <c r="AF172" s="30">
        <v>3558</v>
      </c>
      <c r="AG172" s="48">
        <f t="shared" si="27"/>
        <v>5337</v>
      </c>
      <c r="AH172" s="44">
        <v>733.29</v>
      </c>
      <c r="AI172" s="44">
        <f t="shared" si="24"/>
        <v>1099.9349999999999</v>
      </c>
      <c r="AJ172" s="79">
        <v>3500</v>
      </c>
      <c r="AK172" s="79">
        <v>5250</v>
      </c>
      <c r="AL172" s="94" t="s">
        <v>1007</v>
      </c>
      <c r="AM172" s="93" t="s">
        <v>783</v>
      </c>
    </row>
    <row r="173" spans="1:39" ht="99.15" hidden="1" customHeight="1" x14ac:dyDescent="0.3">
      <c r="A173" s="23">
        <v>147</v>
      </c>
      <c r="B173" s="24" t="s">
        <v>8</v>
      </c>
      <c r="C173" s="23" t="s">
        <v>64</v>
      </c>
      <c r="D173" s="24" t="s">
        <v>596</v>
      </c>
      <c r="E173" s="25"/>
      <c r="F173" s="23" t="s">
        <v>13</v>
      </c>
      <c r="G173" s="71">
        <v>2100</v>
      </c>
      <c r="H173" s="71">
        <f t="shared" si="25"/>
        <v>3150</v>
      </c>
      <c r="K173" s="21"/>
      <c r="M173" s="71">
        <v>2100</v>
      </c>
      <c r="N173" s="71">
        <f t="shared" si="21"/>
        <v>3150</v>
      </c>
      <c r="O173" s="29"/>
      <c r="P173" s="40" t="s">
        <v>775</v>
      </c>
      <c r="Q173" s="40" t="s">
        <v>775</v>
      </c>
      <c r="R173" s="34" t="s">
        <v>775</v>
      </c>
      <c r="S173" s="34" t="s">
        <v>775</v>
      </c>
      <c r="T173" s="40" t="s">
        <v>775</v>
      </c>
      <c r="U173" s="40" t="s">
        <v>775</v>
      </c>
      <c r="V173" s="34" t="s">
        <v>775</v>
      </c>
      <c r="W173" s="34" t="s">
        <v>775</v>
      </c>
      <c r="X173" s="40" t="s">
        <v>775</v>
      </c>
      <c r="Y173" s="40" t="s">
        <v>775</v>
      </c>
      <c r="Z173" s="34" t="s">
        <v>775</v>
      </c>
      <c r="AA173" s="34" t="s">
        <v>775</v>
      </c>
      <c r="AB173" s="42">
        <v>2100</v>
      </c>
      <c r="AC173" s="43">
        <f t="shared" si="23"/>
        <v>3150</v>
      </c>
      <c r="AD173" s="34" t="s">
        <v>775</v>
      </c>
      <c r="AE173" s="34" t="s">
        <v>775</v>
      </c>
      <c r="AF173" s="40" t="s">
        <v>775</v>
      </c>
      <c r="AG173" s="77" t="s">
        <v>775</v>
      </c>
      <c r="AH173" s="34" t="s">
        <v>775</v>
      </c>
      <c r="AI173" s="34" t="s">
        <v>775</v>
      </c>
      <c r="AJ173" s="48" t="s">
        <v>775</v>
      </c>
      <c r="AK173" s="48" t="s">
        <v>775</v>
      </c>
      <c r="AL173" s="94" t="s">
        <v>1008</v>
      </c>
      <c r="AM173" s="93" t="s">
        <v>783</v>
      </c>
    </row>
    <row r="174" spans="1:39" ht="99.15" hidden="1" customHeight="1" x14ac:dyDescent="0.3">
      <c r="A174" s="26">
        <v>148</v>
      </c>
      <c r="B174" s="24" t="s">
        <v>8</v>
      </c>
      <c r="C174" s="23" t="s">
        <v>64</v>
      </c>
      <c r="D174" s="24" t="s">
        <v>597</v>
      </c>
      <c r="E174" s="25"/>
      <c r="F174" s="23" t="s">
        <v>13</v>
      </c>
      <c r="G174" s="71">
        <v>1800</v>
      </c>
      <c r="H174" s="71">
        <f t="shared" si="25"/>
        <v>2700</v>
      </c>
      <c r="K174" s="21"/>
      <c r="M174" s="71">
        <v>1800</v>
      </c>
      <c r="N174" s="71">
        <f t="shared" si="21"/>
        <v>2700</v>
      </c>
      <c r="O174" s="29"/>
      <c r="P174" s="40" t="s">
        <v>775</v>
      </c>
      <c r="Q174" s="40" t="s">
        <v>775</v>
      </c>
      <c r="R174" s="34" t="s">
        <v>775</v>
      </c>
      <c r="S174" s="34" t="s">
        <v>775</v>
      </c>
      <c r="T174" s="40" t="s">
        <v>775</v>
      </c>
      <c r="U174" s="40" t="s">
        <v>775</v>
      </c>
      <c r="V174" s="34" t="s">
        <v>775</v>
      </c>
      <c r="W174" s="34" t="s">
        <v>775</v>
      </c>
      <c r="X174" s="40" t="s">
        <v>775</v>
      </c>
      <c r="Y174" s="40" t="s">
        <v>775</v>
      </c>
      <c r="Z174" s="34" t="s">
        <v>775</v>
      </c>
      <c r="AA174" s="34" t="s">
        <v>775</v>
      </c>
      <c r="AB174" s="42">
        <v>1800</v>
      </c>
      <c r="AC174" s="43">
        <f t="shared" si="23"/>
        <v>2700</v>
      </c>
      <c r="AD174" s="34" t="s">
        <v>775</v>
      </c>
      <c r="AE174" s="34" t="s">
        <v>775</v>
      </c>
      <c r="AF174" s="40" t="s">
        <v>775</v>
      </c>
      <c r="AG174" s="77" t="s">
        <v>775</v>
      </c>
      <c r="AH174" s="34" t="s">
        <v>775</v>
      </c>
      <c r="AI174" s="34" t="s">
        <v>775</v>
      </c>
      <c r="AJ174" s="48" t="s">
        <v>775</v>
      </c>
      <c r="AK174" s="48" t="s">
        <v>775</v>
      </c>
      <c r="AL174" s="94" t="s">
        <v>810</v>
      </c>
      <c r="AM174" s="93" t="s">
        <v>783</v>
      </c>
    </row>
    <row r="175" spans="1:39" ht="99.15" hidden="1" customHeight="1" x14ac:dyDescent="0.3">
      <c r="A175" s="23">
        <v>149</v>
      </c>
      <c r="B175" s="24" t="s">
        <v>8</v>
      </c>
      <c r="C175" s="23" t="s">
        <v>64</v>
      </c>
      <c r="D175" s="24" t="s">
        <v>598</v>
      </c>
      <c r="E175" s="25"/>
      <c r="F175" s="23" t="s">
        <v>13</v>
      </c>
      <c r="G175" s="71">
        <v>1200</v>
      </c>
      <c r="H175" s="71">
        <f t="shared" si="25"/>
        <v>1800</v>
      </c>
      <c r="K175" s="21"/>
      <c r="M175" s="71">
        <v>1200</v>
      </c>
      <c r="N175" s="71">
        <f t="shared" si="21"/>
        <v>1800</v>
      </c>
      <c r="O175" s="29"/>
      <c r="P175" s="40" t="s">
        <v>775</v>
      </c>
      <c r="Q175" s="40" t="s">
        <v>775</v>
      </c>
      <c r="R175" s="34" t="s">
        <v>775</v>
      </c>
      <c r="S175" s="34" t="s">
        <v>775</v>
      </c>
      <c r="T175" s="40" t="s">
        <v>775</v>
      </c>
      <c r="U175" s="40" t="s">
        <v>775</v>
      </c>
      <c r="V175" s="34" t="s">
        <v>775</v>
      </c>
      <c r="W175" s="34" t="s">
        <v>775</v>
      </c>
      <c r="X175" s="40" t="s">
        <v>775</v>
      </c>
      <c r="Y175" s="40" t="s">
        <v>775</v>
      </c>
      <c r="Z175" s="34" t="s">
        <v>775</v>
      </c>
      <c r="AA175" s="34" t="s">
        <v>775</v>
      </c>
      <c r="AB175" s="42">
        <v>1200</v>
      </c>
      <c r="AC175" s="43">
        <f t="shared" si="23"/>
        <v>1800</v>
      </c>
      <c r="AD175" s="34" t="s">
        <v>775</v>
      </c>
      <c r="AE175" s="34" t="s">
        <v>775</v>
      </c>
      <c r="AF175" s="40" t="s">
        <v>775</v>
      </c>
      <c r="AG175" s="77" t="s">
        <v>775</v>
      </c>
      <c r="AH175" s="34" t="s">
        <v>775</v>
      </c>
      <c r="AI175" s="34" t="s">
        <v>775</v>
      </c>
      <c r="AJ175" s="48" t="s">
        <v>775</v>
      </c>
      <c r="AK175" s="48" t="s">
        <v>775</v>
      </c>
      <c r="AL175" s="94" t="s">
        <v>810</v>
      </c>
      <c r="AM175" s="93" t="s">
        <v>783</v>
      </c>
    </row>
    <row r="176" spans="1:39" ht="99.15" hidden="1" customHeight="1" x14ac:dyDescent="0.3">
      <c r="A176" s="26">
        <v>150</v>
      </c>
      <c r="B176" s="24" t="s">
        <v>8</v>
      </c>
      <c r="C176" s="23" t="s">
        <v>141</v>
      </c>
      <c r="D176" s="24" t="s">
        <v>142</v>
      </c>
      <c r="E176" s="25" t="s">
        <v>143</v>
      </c>
      <c r="F176" s="23" t="s">
        <v>34</v>
      </c>
      <c r="G176" s="71">
        <v>2000</v>
      </c>
      <c r="H176" s="71">
        <f t="shared" si="25"/>
        <v>3000</v>
      </c>
      <c r="K176" s="21"/>
      <c r="M176" s="71">
        <v>2000</v>
      </c>
      <c r="N176" s="71">
        <f t="shared" si="21"/>
        <v>3000</v>
      </c>
      <c r="O176" s="29"/>
      <c r="P176" s="30">
        <v>2033</v>
      </c>
      <c r="Q176" s="30">
        <v>3049.5</v>
      </c>
      <c r="R176" s="33">
        <v>2033</v>
      </c>
      <c r="S176" s="33">
        <f t="shared" si="22"/>
        <v>3049.5</v>
      </c>
      <c r="T176" s="30">
        <v>2033</v>
      </c>
      <c r="U176" s="31">
        <v>3049.5</v>
      </c>
      <c r="V176" s="33">
        <v>2033</v>
      </c>
      <c r="W176" s="36">
        <v>3049.5</v>
      </c>
      <c r="X176" s="55">
        <v>2034</v>
      </c>
      <c r="Y176" s="55">
        <v>3050</v>
      </c>
      <c r="Z176" s="33">
        <v>2033</v>
      </c>
      <c r="AA176" s="37">
        <v>3049.5</v>
      </c>
      <c r="AB176" s="42">
        <v>2000</v>
      </c>
      <c r="AC176" s="43">
        <f t="shared" si="23"/>
        <v>3000</v>
      </c>
      <c r="AD176" s="33">
        <f>2000*(1+2%)</f>
        <v>2040</v>
      </c>
      <c r="AE176" s="33">
        <f t="shared" ref="AE176:AE179" si="28">AD176+AD176*0.5</f>
        <v>3060</v>
      </c>
      <c r="AF176" s="30">
        <v>2033</v>
      </c>
      <c r="AG176" s="48">
        <f>AF176*1.5</f>
        <v>3049.5</v>
      </c>
      <c r="AH176" s="44">
        <v>1739.82</v>
      </c>
      <c r="AI176" s="44">
        <f>AH176*1.5</f>
        <v>2609.73</v>
      </c>
      <c r="AJ176" s="79">
        <v>2000</v>
      </c>
      <c r="AK176" s="79">
        <v>3000</v>
      </c>
      <c r="AL176" s="94" t="s">
        <v>1009</v>
      </c>
      <c r="AM176" s="93" t="s">
        <v>783</v>
      </c>
    </row>
    <row r="177" spans="1:39" ht="99.15" hidden="1" customHeight="1" x14ac:dyDescent="0.3">
      <c r="A177" s="23">
        <v>151</v>
      </c>
      <c r="B177" s="24" t="s">
        <v>8</v>
      </c>
      <c r="C177" s="23" t="s">
        <v>141</v>
      </c>
      <c r="D177" s="24" t="s">
        <v>599</v>
      </c>
      <c r="E177" s="25"/>
      <c r="F177" s="23" t="s">
        <v>34</v>
      </c>
      <c r="G177" s="71">
        <v>2300</v>
      </c>
      <c r="H177" s="71">
        <f t="shared" si="25"/>
        <v>3450</v>
      </c>
      <c r="K177" s="21"/>
      <c r="M177" s="71">
        <v>2300</v>
      </c>
      <c r="N177" s="71">
        <f t="shared" si="21"/>
        <v>3450</v>
      </c>
      <c r="O177" s="29"/>
      <c r="P177" s="30">
        <v>2338</v>
      </c>
      <c r="Q177" s="30">
        <v>3507</v>
      </c>
      <c r="R177" s="33">
        <v>2338</v>
      </c>
      <c r="S177" s="33">
        <f t="shared" si="22"/>
        <v>3507</v>
      </c>
      <c r="T177" s="30">
        <v>2338</v>
      </c>
      <c r="U177" s="31">
        <v>3507</v>
      </c>
      <c r="V177" s="33">
        <v>2338</v>
      </c>
      <c r="W177" s="36">
        <v>3507</v>
      </c>
      <c r="X177" s="55">
        <v>2339</v>
      </c>
      <c r="Y177" s="55">
        <v>3508</v>
      </c>
      <c r="Z177" s="33">
        <v>2338</v>
      </c>
      <c r="AA177" s="37">
        <v>3507</v>
      </c>
      <c r="AB177" s="42">
        <v>2200</v>
      </c>
      <c r="AC177" s="43">
        <f t="shared" si="23"/>
        <v>3300</v>
      </c>
      <c r="AD177" s="33">
        <f>2300*(1+2%)</f>
        <v>2346</v>
      </c>
      <c r="AE177" s="33">
        <f t="shared" si="28"/>
        <v>3519</v>
      </c>
      <c r="AF177" s="30">
        <v>2338</v>
      </c>
      <c r="AG177" s="48">
        <f t="shared" ref="AG177:AG179" si="29">AF177*1.5</f>
        <v>3507</v>
      </c>
      <c r="AH177" s="44">
        <v>268.74</v>
      </c>
      <c r="AI177" s="44">
        <f>AH177*1.5</f>
        <v>403.11</v>
      </c>
      <c r="AJ177" s="79">
        <v>2300</v>
      </c>
      <c r="AK177" s="79">
        <v>3450</v>
      </c>
      <c r="AL177" s="94" t="s">
        <v>1010</v>
      </c>
      <c r="AM177" s="93" t="s">
        <v>783</v>
      </c>
    </row>
    <row r="178" spans="1:39" ht="99.15" hidden="1" customHeight="1" x14ac:dyDescent="0.3">
      <c r="A178" s="26">
        <v>152</v>
      </c>
      <c r="B178" s="24" t="s">
        <v>8</v>
      </c>
      <c r="C178" s="23" t="s">
        <v>141</v>
      </c>
      <c r="D178" s="24" t="s">
        <v>144</v>
      </c>
      <c r="E178" s="25"/>
      <c r="F178" s="23" t="s">
        <v>34</v>
      </c>
      <c r="G178" s="71">
        <v>1500</v>
      </c>
      <c r="H178" s="71">
        <f t="shared" si="25"/>
        <v>2250</v>
      </c>
      <c r="K178" s="21"/>
      <c r="M178" s="71">
        <v>1500</v>
      </c>
      <c r="N178" s="71">
        <f t="shared" si="21"/>
        <v>2250</v>
      </c>
      <c r="O178" s="29"/>
      <c r="P178" s="30">
        <v>1525</v>
      </c>
      <c r="Q178" s="30">
        <v>2287.5</v>
      </c>
      <c r="R178" s="33">
        <v>1525</v>
      </c>
      <c r="S178" s="33">
        <f t="shared" si="22"/>
        <v>2287.5</v>
      </c>
      <c r="T178" s="30">
        <v>1525</v>
      </c>
      <c r="U178" s="31">
        <v>2287.5</v>
      </c>
      <c r="V178" s="33">
        <v>1525</v>
      </c>
      <c r="W178" s="36">
        <v>2287.5</v>
      </c>
      <c r="X178" s="55">
        <v>1525</v>
      </c>
      <c r="Y178" s="55">
        <v>2288</v>
      </c>
      <c r="Z178" s="33">
        <v>1525</v>
      </c>
      <c r="AA178" s="37">
        <v>2287.5</v>
      </c>
      <c r="AB178" s="42">
        <v>1500</v>
      </c>
      <c r="AC178" s="43">
        <f t="shared" si="23"/>
        <v>2250</v>
      </c>
      <c r="AD178" s="33">
        <f>1500*(1+2%)</f>
        <v>1530</v>
      </c>
      <c r="AE178" s="33">
        <f t="shared" si="28"/>
        <v>2295</v>
      </c>
      <c r="AF178" s="30">
        <v>1525</v>
      </c>
      <c r="AG178" s="48">
        <f t="shared" si="29"/>
        <v>2287.5</v>
      </c>
      <c r="AH178" s="44">
        <v>427.68</v>
      </c>
      <c r="AI178" s="44">
        <f>AH178*1.5</f>
        <v>641.52</v>
      </c>
      <c r="AJ178" s="79">
        <v>1500</v>
      </c>
      <c r="AK178" s="79">
        <v>2250</v>
      </c>
      <c r="AL178" s="92" t="s">
        <v>824</v>
      </c>
      <c r="AM178" s="93" t="s">
        <v>783</v>
      </c>
    </row>
    <row r="179" spans="1:39" ht="99.15" customHeight="1" x14ac:dyDescent="0.3">
      <c r="A179" s="23">
        <v>153</v>
      </c>
      <c r="B179" s="24" t="s">
        <v>8</v>
      </c>
      <c r="C179" s="23" t="s">
        <v>141</v>
      </c>
      <c r="D179" s="24" t="s">
        <v>145</v>
      </c>
      <c r="E179" s="25"/>
      <c r="F179" s="23" t="s">
        <v>34</v>
      </c>
      <c r="G179" s="57">
        <v>4500</v>
      </c>
      <c r="H179" s="71">
        <f t="shared" si="25"/>
        <v>6750</v>
      </c>
      <c r="K179" s="21"/>
      <c r="M179" s="71">
        <v>5600</v>
      </c>
      <c r="N179" s="71">
        <f t="shared" si="21"/>
        <v>8400</v>
      </c>
      <c r="O179" s="29"/>
      <c r="P179" s="30">
        <v>5592</v>
      </c>
      <c r="Q179" s="30">
        <v>8388</v>
      </c>
      <c r="R179" s="33">
        <v>5592</v>
      </c>
      <c r="S179" s="33">
        <f t="shared" si="22"/>
        <v>8388</v>
      </c>
      <c r="T179" s="30">
        <v>5592</v>
      </c>
      <c r="U179" s="31">
        <v>8388</v>
      </c>
      <c r="V179" s="33">
        <v>5592</v>
      </c>
      <c r="W179" s="33">
        <v>8388</v>
      </c>
      <c r="X179" s="55">
        <v>5592</v>
      </c>
      <c r="Y179" s="55">
        <v>8388</v>
      </c>
      <c r="Z179" s="33">
        <v>5592</v>
      </c>
      <c r="AA179" s="37">
        <v>8388</v>
      </c>
      <c r="AB179" s="42">
        <v>4500</v>
      </c>
      <c r="AC179" s="43">
        <f t="shared" si="23"/>
        <v>6750</v>
      </c>
      <c r="AD179" s="33">
        <f>5500*(1+2%)</f>
        <v>5610</v>
      </c>
      <c r="AE179" s="33">
        <f t="shared" si="28"/>
        <v>8415</v>
      </c>
      <c r="AF179" s="30">
        <v>5592</v>
      </c>
      <c r="AG179" s="48">
        <f t="shared" si="29"/>
        <v>8388</v>
      </c>
      <c r="AH179" s="44">
        <v>5468</v>
      </c>
      <c r="AI179" s="44">
        <f t="shared" si="24"/>
        <v>8202</v>
      </c>
      <c r="AJ179" s="79">
        <v>5500</v>
      </c>
      <c r="AK179" s="79">
        <v>8250</v>
      </c>
      <c r="AL179" s="94" t="s">
        <v>1011</v>
      </c>
      <c r="AM179" s="95" t="s">
        <v>787</v>
      </c>
    </row>
    <row r="180" spans="1:39" ht="99.15" hidden="1" customHeight="1" x14ac:dyDescent="0.3">
      <c r="A180" s="26">
        <v>154</v>
      </c>
      <c r="B180" s="24" t="s">
        <v>8</v>
      </c>
      <c r="C180" s="23" t="s">
        <v>146</v>
      </c>
      <c r="D180" s="50" t="s">
        <v>600</v>
      </c>
      <c r="E180" s="53" t="s">
        <v>601</v>
      </c>
      <c r="F180" s="23" t="s">
        <v>13</v>
      </c>
      <c r="G180" s="71">
        <v>1800</v>
      </c>
      <c r="H180" s="71">
        <f t="shared" si="25"/>
        <v>2700</v>
      </c>
      <c r="K180" s="21"/>
      <c r="M180" s="71">
        <v>1800</v>
      </c>
      <c r="N180" s="71">
        <f t="shared" si="21"/>
        <v>2700</v>
      </c>
      <c r="O180" s="54">
        <v>1800</v>
      </c>
      <c r="P180" s="40" t="s">
        <v>775</v>
      </c>
      <c r="Q180" s="40" t="s">
        <v>775</v>
      </c>
      <c r="R180" s="34" t="s">
        <v>775</v>
      </c>
      <c r="S180" s="34" t="s">
        <v>775</v>
      </c>
      <c r="T180" s="40" t="s">
        <v>775</v>
      </c>
      <c r="U180" s="40" t="s">
        <v>775</v>
      </c>
      <c r="V180" s="34" t="s">
        <v>775</v>
      </c>
      <c r="W180" s="34" t="s">
        <v>775</v>
      </c>
      <c r="X180" s="40" t="s">
        <v>775</v>
      </c>
      <c r="Y180" s="40" t="s">
        <v>775</v>
      </c>
      <c r="Z180" s="34" t="s">
        <v>775</v>
      </c>
      <c r="AA180" s="34" t="s">
        <v>775</v>
      </c>
      <c r="AB180" s="42">
        <v>1800</v>
      </c>
      <c r="AC180" s="43">
        <f t="shared" si="23"/>
        <v>2700</v>
      </c>
      <c r="AD180" s="34" t="s">
        <v>775</v>
      </c>
      <c r="AE180" s="34" t="s">
        <v>775</v>
      </c>
      <c r="AF180" s="40" t="s">
        <v>775</v>
      </c>
      <c r="AG180" s="77" t="s">
        <v>775</v>
      </c>
      <c r="AH180" s="34" t="s">
        <v>775</v>
      </c>
      <c r="AI180" s="34" t="s">
        <v>775</v>
      </c>
      <c r="AJ180" s="48" t="s">
        <v>775</v>
      </c>
      <c r="AK180" s="48" t="s">
        <v>775</v>
      </c>
      <c r="AL180" s="92" t="s">
        <v>825</v>
      </c>
      <c r="AM180" s="93" t="s">
        <v>783</v>
      </c>
    </row>
    <row r="181" spans="1:39" ht="159.6" hidden="1" x14ac:dyDescent="0.3">
      <c r="A181" s="23">
        <v>155</v>
      </c>
      <c r="B181" s="24" t="s">
        <v>8</v>
      </c>
      <c r="C181" s="23" t="s">
        <v>146</v>
      </c>
      <c r="D181" s="24" t="s">
        <v>602</v>
      </c>
      <c r="E181" s="25" t="s">
        <v>603</v>
      </c>
      <c r="F181" s="23" t="s">
        <v>13</v>
      </c>
      <c r="G181" s="71">
        <v>1500</v>
      </c>
      <c r="H181" s="71">
        <f t="shared" si="25"/>
        <v>2250</v>
      </c>
      <c r="K181" s="21"/>
      <c r="M181" s="71">
        <v>1500</v>
      </c>
      <c r="N181" s="71">
        <f t="shared" si="21"/>
        <v>2250</v>
      </c>
      <c r="O181" s="29"/>
      <c r="P181" s="40" t="s">
        <v>775</v>
      </c>
      <c r="Q181" s="40" t="s">
        <v>775</v>
      </c>
      <c r="R181" s="34" t="s">
        <v>775</v>
      </c>
      <c r="S181" s="34" t="s">
        <v>775</v>
      </c>
      <c r="T181" s="40" t="s">
        <v>775</v>
      </c>
      <c r="U181" s="40" t="s">
        <v>775</v>
      </c>
      <c r="V181" s="34" t="s">
        <v>775</v>
      </c>
      <c r="W181" s="34" t="s">
        <v>775</v>
      </c>
      <c r="X181" s="40" t="s">
        <v>775</v>
      </c>
      <c r="Y181" s="40" t="s">
        <v>775</v>
      </c>
      <c r="Z181" s="34" t="s">
        <v>775</v>
      </c>
      <c r="AA181" s="34" t="s">
        <v>775</v>
      </c>
      <c r="AB181" s="42">
        <v>1500</v>
      </c>
      <c r="AC181" s="43">
        <f t="shared" si="23"/>
        <v>2250</v>
      </c>
      <c r="AD181" s="34" t="s">
        <v>775</v>
      </c>
      <c r="AE181" s="34" t="s">
        <v>775</v>
      </c>
      <c r="AF181" s="40" t="s">
        <v>775</v>
      </c>
      <c r="AG181" s="77" t="s">
        <v>775</v>
      </c>
      <c r="AH181" s="34" t="s">
        <v>775</v>
      </c>
      <c r="AI181" s="34" t="s">
        <v>775</v>
      </c>
      <c r="AJ181" s="48" t="s">
        <v>775</v>
      </c>
      <c r="AK181" s="48" t="s">
        <v>775</v>
      </c>
      <c r="AL181" s="94" t="s">
        <v>1012</v>
      </c>
      <c r="AM181" s="93" t="s">
        <v>783</v>
      </c>
    </row>
    <row r="182" spans="1:39" ht="99.15" hidden="1" customHeight="1" x14ac:dyDescent="0.3">
      <c r="A182" s="26">
        <v>156</v>
      </c>
      <c r="B182" s="24" t="s">
        <v>8</v>
      </c>
      <c r="C182" s="23" t="s">
        <v>146</v>
      </c>
      <c r="D182" s="24" t="s">
        <v>147</v>
      </c>
      <c r="E182" s="25" t="s">
        <v>148</v>
      </c>
      <c r="F182" s="23" t="s">
        <v>13</v>
      </c>
      <c r="G182" s="71">
        <v>2100</v>
      </c>
      <c r="H182" s="71">
        <f t="shared" si="25"/>
        <v>3150</v>
      </c>
      <c r="K182" s="21"/>
      <c r="M182" s="71">
        <v>2100</v>
      </c>
      <c r="N182" s="71">
        <f t="shared" si="21"/>
        <v>3150</v>
      </c>
      <c r="O182" s="29"/>
      <c r="P182" s="30">
        <v>2033</v>
      </c>
      <c r="Q182" s="30">
        <v>3049.5</v>
      </c>
      <c r="R182" s="33">
        <v>2033</v>
      </c>
      <c r="S182" s="33">
        <f t="shared" si="22"/>
        <v>3049.5</v>
      </c>
      <c r="T182" s="30">
        <v>2033</v>
      </c>
      <c r="U182" s="31">
        <v>3049.5</v>
      </c>
      <c r="V182" s="33">
        <v>2033</v>
      </c>
      <c r="W182" s="36">
        <v>3049.5</v>
      </c>
      <c r="X182" s="55">
        <v>2034</v>
      </c>
      <c r="Y182" s="55">
        <v>3050</v>
      </c>
      <c r="Z182" s="33">
        <v>2033</v>
      </c>
      <c r="AA182" s="37">
        <v>3049.5</v>
      </c>
      <c r="AB182" s="42">
        <v>1800</v>
      </c>
      <c r="AC182" s="43">
        <f t="shared" si="23"/>
        <v>2700</v>
      </c>
      <c r="AD182" s="33">
        <f>2000*(1+2%)</f>
        <v>2040</v>
      </c>
      <c r="AE182" s="33">
        <f t="shared" ref="AE182:AE245" si="30">AD182+AD182*0.5</f>
        <v>3060</v>
      </c>
      <c r="AF182" s="30">
        <v>2033</v>
      </c>
      <c r="AG182" s="48">
        <f>AF182*1.5</f>
        <v>3049.5</v>
      </c>
      <c r="AH182" s="44">
        <v>2334.08</v>
      </c>
      <c r="AI182" s="44">
        <f t="shared" si="24"/>
        <v>3501.12</v>
      </c>
      <c r="AJ182" s="79">
        <v>2000</v>
      </c>
      <c r="AK182" s="79">
        <v>3000</v>
      </c>
      <c r="AL182" s="94" t="s">
        <v>1013</v>
      </c>
      <c r="AM182" s="93" t="s">
        <v>783</v>
      </c>
    </row>
    <row r="183" spans="1:39" ht="99.15" hidden="1" customHeight="1" x14ac:dyDescent="0.3">
      <c r="A183" s="23">
        <v>157</v>
      </c>
      <c r="B183" s="24" t="s">
        <v>8</v>
      </c>
      <c r="C183" s="23" t="s">
        <v>146</v>
      </c>
      <c r="D183" s="24" t="s">
        <v>149</v>
      </c>
      <c r="E183" s="25" t="s">
        <v>148</v>
      </c>
      <c r="F183" s="23" t="s">
        <v>13</v>
      </c>
      <c r="G183" s="71">
        <v>1500</v>
      </c>
      <c r="H183" s="71">
        <f t="shared" si="25"/>
        <v>2250</v>
      </c>
      <c r="K183" s="21"/>
      <c r="M183" s="71">
        <v>1500</v>
      </c>
      <c r="N183" s="71">
        <f t="shared" si="21"/>
        <v>2250</v>
      </c>
      <c r="O183" s="29"/>
      <c r="P183" s="30">
        <v>1525</v>
      </c>
      <c r="Q183" s="30">
        <v>2287.5</v>
      </c>
      <c r="R183" s="33">
        <v>1525</v>
      </c>
      <c r="S183" s="33">
        <f t="shared" si="22"/>
        <v>2287.5</v>
      </c>
      <c r="T183" s="30">
        <v>1525</v>
      </c>
      <c r="U183" s="31">
        <v>2287.5</v>
      </c>
      <c r="V183" s="33">
        <v>1525</v>
      </c>
      <c r="W183" s="36">
        <v>2287.5</v>
      </c>
      <c r="X183" s="55">
        <v>1525</v>
      </c>
      <c r="Y183" s="55">
        <v>2288</v>
      </c>
      <c r="Z183" s="33">
        <v>1525</v>
      </c>
      <c r="AA183" s="37">
        <v>2287.5</v>
      </c>
      <c r="AB183" s="42">
        <v>1500</v>
      </c>
      <c r="AC183" s="43">
        <f t="shared" si="23"/>
        <v>2250</v>
      </c>
      <c r="AD183" s="33">
        <f>1500*(1+2%)</f>
        <v>1530</v>
      </c>
      <c r="AE183" s="33">
        <f t="shared" si="30"/>
        <v>2295</v>
      </c>
      <c r="AF183" s="30">
        <v>1525</v>
      </c>
      <c r="AG183" s="48">
        <f t="shared" ref="AG183:AG246" si="31">AF183*1.5</f>
        <v>2287.5</v>
      </c>
      <c r="AH183" s="44">
        <v>369.6</v>
      </c>
      <c r="AI183" s="44">
        <f t="shared" si="24"/>
        <v>554.40000000000009</v>
      </c>
      <c r="AJ183" s="79">
        <v>1500</v>
      </c>
      <c r="AK183" s="79">
        <v>2250</v>
      </c>
      <c r="AL183" s="94" t="s">
        <v>810</v>
      </c>
      <c r="AM183" s="93" t="s">
        <v>783</v>
      </c>
    </row>
    <row r="184" spans="1:39" ht="99.15" hidden="1" customHeight="1" x14ac:dyDescent="0.3">
      <c r="A184" s="26">
        <v>158</v>
      </c>
      <c r="B184" s="24" t="s">
        <v>8</v>
      </c>
      <c r="C184" s="23" t="s">
        <v>146</v>
      </c>
      <c r="D184" s="24" t="s">
        <v>150</v>
      </c>
      <c r="E184" s="25" t="s">
        <v>148</v>
      </c>
      <c r="F184" s="23" t="s">
        <v>13</v>
      </c>
      <c r="G184" s="71">
        <v>1500</v>
      </c>
      <c r="H184" s="71">
        <f t="shared" si="25"/>
        <v>2250</v>
      </c>
      <c r="K184" s="21"/>
      <c r="M184" s="71">
        <v>1500</v>
      </c>
      <c r="N184" s="71">
        <f t="shared" si="21"/>
        <v>2250</v>
      </c>
      <c r="O184" s="29"/>
      <c r="P184" s="30">
        <v>1525</v>
      </c>
      <c r="Q184" s="30">
        <v>2287.5</v>
      </c>
      <c r="R184" s="33">
        <v>1525</v>
      </c>
      <c r="S184" s="33">
        <f t="shared" si="22"/>
        <v>2287.5</v>
      </c>
      <c r="T184" s="30">
        <v>1525</v>
      </c>
      <c r="U184" s="31">
        <v>2287.5</v>
      </c>
      <c r="V184" s="33">
        <v>1525</v>
      </c>
      <c r="W184" s="36">
        <v>2287.5</v>
      </c>
      <c r="X184" s="55">
        <v>1525</v>
      </c>
      <c r="Y184" s="55">
        <v>2288</v>
      </c>
      <c r="Z184" s="33">
        <v>1525</v>
      </c>
      <c r="AA184" s="37">
        <v>2287.5</v>
      </c>
      <c r="AB184" s="42">
        <v>1200</v>
      </c>
      <c r="AC184" s="43">
        <f t="shared" si="23"/>
        <v>1800</v>
      </c>
      <c r="AD184" s="33">
        <f>1500*(1+2%)</f>
        <v>1530</v>
      </c>
      <c r="AE184" s="33">
        <f t="shared" si="30"/>
        <v>2295</v>
      </c>
      <c r="AF184" s="30">
        <v>1525</v>
      </c>
      <c r="AG184" s="48">
        <f t="shared" si="31"/>
        <v>2287.5</v>
      </c>
      <c r="AH184" s="44">
        <v>1285.6300000000001</v>
      </c>
      <c r="AI184" s="44">
        <f t="shared" si="24"/>
        <v>1928.4450000000002</v>
      </c>
      <c r="AJ184" s="79">
        <v>1500</v>
      </c>
      <c r="AK184" s="79">
        <v>2250</v>
      </c>
      <c r="AL184" s="94" t="s">
        <v>1014</v>
      </c>
      <c r="AM184" s="93" t="s">
        <v>783</v>
      </c>
    </row>
    <row r="185" spans="1:39" ht="99.15" hidden="1" customHeight="1" x14ac:dyDescent="0.3">
      <c r="A185" s="23">
        <v>159</v>
      </c>
      <c r="B185" s="24" t="s">
        <v>8</v>
      </c>
      <c r="C185" s="23" t="s">
        <v>146</v>
      </c>
      <c r="D185" s="24" t="s">
        <v>151</v>
      </c>
      <c r="E185" s="25" t="s">
        <v>148</v>
      </c>
      <c r="F185" s="23" t="s">
        <v>13</v>
      </c>
      <c r="G185" s="71">
        <v>800</v>
      </c>
      <c r="H185" s="71">
        <f t="shared" si="25"/>
        <v>1200</v>
      </c>
      <c r="K185" s="21"/>
      <c r="M185" s="71">
        <v>800</v>
      </c>
      <c r="N185" s="71">
        <f t="shared" si="21"/>
        <v>1200</v>
      </c>
      <c r="O185" s="29"/>
      <c r="P185" s="30">
        <v>712</v>
      </c>
      <c r="Q185" s="30">
        <v>1068</v>
      </c>
      <c r="R185" s="33">
        <v>712</v>
      </c>
      <c r="S185" s="33">
        <f t="shared" si="22"/>
        <v>1068</v>
      </c>
      <c r="T185" s="30">
        <v>712</v>
      </c>
      <c r="U185" s="31">
        <v>1068</v>
      </c>
      <c r="V185" s="33">
        <v>712</v>
      </c>
      <c r="W185" s="36">
        <v>1068</v>
      </c>
      <c r="X185" s="55">
        <v>712</v>
      </c>
      <c r="Y185" s="55">
        <v>1068</v>
      </c>
      <c r="Z185" s="33">
        <v>712</v>
      </c>
      <c r="AA185" s="37">
        <v>1068</v>
      </c>
      <c r="AB185" s="42">
        <v>900</v>
      </c>
      <c r="AC185" s="43">
        <f t="shared" si="23"/>
        <v>1350</v>
      </c>
      <c r="AD185" s="33">
        <f>700*(1+2%)</f>
        <v>714</v>
      </c>
      <c r="AE185" s="33">
        <f t="shared" si="30"/>
        <v>1071</v>
      </c>
      <c r="AF185" s="30">
        <v>712</v>
      </c>
      <c r="AG185" s="48">
        <f t="shared" si="31"/>
        <v>1068</v>
      </c>
      <c r="AH185" s="44">
        <v>369.6</v>
      </c>
      <c r="AI185" s="44">
        <f t="shared" si="24"/>
        <v>554.40000000000009</v>
      </c>
      <c r="AJ185" s="79">
        <v>700</v>
      </c>
      <c r="AK185" s="79">
        <v>1050</v>
      </c>
      <c r="AL185" s="94" t="s">
        <v>1002</v>
      </c>
      <c r="AM185" s="93" t="s">
        <v>783</v>
      </c>
    </row>
    <row r="186" spans="1:39" ht="99.15" hidden="1" customHeight="1" x14ac:dyDescent="0.3">
      <c r="A186" s="26">
        <v>160</v>
      </c>
      <c r="B186" s="24" t="s">
        <v>8</v>
      </c>
      <c r="C186" s="23" t="s">
        <v>146</v>
      </c>
      <c r="D186" s="24" t="s">
        <v>152</v>
      </c>
      <c r="E186" s="25"/>
      <c r="F186" s="23" t="s">
        <v>13</v>
      </c>
      <c r="G186" s="71">
        <v>2000</v>
      </c>
      <c r="H186" s="71">
        <f t="shared" si="25"/>
        <v>3000</v>
      </c>
      <c r="K186" s="21"/>
      <c r="M186" s="71">
        <v>2000</v>
      </c>
      <c r="N186" s="71">
        <f t="shared" si="21"/>
        <v>3000</v>
      </c>
      <c r="O186" s="29"/>
      <c r="P186" s="30">
        <v>2033</v>
      </c>
      <c r="Q186" s="30">
        <v>3049.5</v>
      </c>
      <c r="R186" s="33">
        <v>2033</v>
      </c>
      <c r="S186" s="33">
        <f t="shared" si="22"/>
        <v>3049.5</v>
      </c>
      <c r="T186" s="30">
        <v>2033</v>
      </c>
      <c r="U186" s="31">
        <v>3049.5</v>
      </c>
      <c r="V186" s="33">
        <v>2033</v>
      </c>
      <c r="W186" s="36">
        <v>3049.5</v>
      </c>
      <c r="X186" s="55">
        <v>2034</v>
      </c>
      <c r="Y186" s="55">
        <v>3050</v>
      </c>
      <c r="Z186" s="33">
        <v>2033</v>
      </c>
      <c r="AA186" s="37">
        <v>3049.5</v>
      </c>
      <c r="AB186" s="42">
        <v>2000</v>
      </c>
      <c r="AC186" s="43">
        <f t="shared" si="23"/>
        <v>3000</v>
      </c>
      <c r="AD186" s="33">
        <f>2000*(1+2%)</f>
        <v>2040</v>
      </c>
      <c r="AE186" s="33">
        <f t="shared" si="30"/>
        <v>3060</v>
      </c>
      <c r="AF186" s="30">
        <v>2033</v>
      </c>
      <c r="AG186" s="48">
        <f t="shared" si="31"/>
        <v>3049.5</v>
      </c>
      <c r="AH186" s="34" t="s">
        <v>775</v>
      </c>
      <c r="AI186" s="34" t="s">
        <v>775</v>
      </c>
      <c r="AJ186" s="79">
        <v>2000</v>
      </c>
      <c r="AK186" s="79">
        <v>3000</v>
      </c>
      <c r="AL186" s="94" t="s">
        <v>1015</v>
      </c>
      <c r="AM186" s="93" t="s">
        <v>783</v>
      </c>
    </row>
    <row r="187" spans="1:39" ht="99.15" hidden="1" customHeight="1" x14ac:dyDescent="0.3">
      <c r="A187" s="23">
        <v>161</v>
      </c>
      <c r="B187" s="24" t="s">
        <v>8</v>
      </c>
      <c r="C187" s="23" t="s">
        <v>146</v>
      </c>
      <c r="D187" s="24" t="s">
        <v>153</v>
      </c>
      <c r="E187" s="25"/>
      <c r="F187" s="23" t="s">
        <v>13</v>
      </c>
      <c r="G187" s="71">
        <v>2500</v>
      </c>
      <c r="H187" s="71">
        <f t="shared" si="25"/>
        <v>3750</v>
      </c>
      <c r="K187" s="21"/>
      <c r="M187" s="71">
        <v>2500</v>
      </c>
      <c r="N187" s="71">
        <f t="shared" si="21"/>
        <v>3750</v>
      </c>
      <c r="O187" s="29"/>
      <c r="P187" s="30">
        <v>2338</v>
      </c>
      <c r="Q187" s="30">
        <v>3507</v>
      </c>
      <c r="R187" s="33">
        <v>2338</v>
      </c>
      <c r="S187" s="33">
        <f t="shared" si="22"/>
        <v>3507</v>
      </c>
      <c r="T187" s="30">
        <v>2338</v>
      </c>
      <c r="U187" s="31">
        <v>3507</v>
      </c>
      <c r="V187" s="33">
        <v>2338</v>
      </c>
      <c r="W187" s="36">
        <v>3507</v>
      </c>
      <c r="X187" s="55">
        <v>2339</v>
      </c>
      <c r="Y187" s="55">
        <v>3508</v>
      </c>
      <c r="Z187" s="33">
        <v>2338</v>
      </c>
      <c r="AA187" s="37">
        <v>3507</v>
      </c>
      <c r="AB187" s="42">
        <v>2500</v>
      </c>
      <c r="AC187" s="43">
        <f t="shared" si="23"/>
        <v>3750</v>
      </c>
      <c r="AD187" s="33">
        <f>2300*(1+2%)</f>
        <v>2346</v>
      </c>
      <c r="AE187" s="33">
        <f t="shared" si="30"/>
        <v>3519</v>
      </c>
      <c r="AF187" s="30">
        <v>2338</v>
      </c>
      <c r="AG187" s="48">
        <f t="shared" si="31"/>
        <v>3507</v>
      </c>
      <c r="AH187" s="34" t="s">
        <v>775</v>
      </c>
      <c r="AI187" s="34" t="s">
        <v>775</v>
      </c>
      <c r="AJ187" s="79">
        <v>2300</v>
      </c>
      <c r="AK187" s="79">
        <v>3450</v>
      </c>
      <c r="AL187" s="94" t="s">
        <v>810</v>
      </c>
      <c r="AM187" s="93" t="s">
        <v>783</v>
      </c>
    </row>
    <row r="188" spans="1:39" ht="99.15" hidden="1" customHeight="1" x14ac:dyDescent="0.3">
      <c r="A188" s="26">
        <v>162</v>
      </c>
      <c r="B188" s="24" t="s">
        <v>8</v>
      </c>
      <c r="C188" s="23" t="s">
        <v>146</v>
      </c>
      <c r="D188" s="24" t="s">
        <v>154</v>
      </c>
      <c r="E188" s="25"/>
      <c r="F188" s="23" t="s">
        <v>126</v>
      </c>
      <c r="G188" s="71">
        <v>800</v>
      </c>
      <c r="H188" s="71">
        <f t="shared" si="25"/>
        <v>1200</v>
      </c>
      <c r="K188" s="21"/>
      <c r="M188" s="71">
        <v>800</v>
      </c>
      <c r="N188" s="71">
        <f t="shared" si="21"/>
        <v>1200</v>
      </c>
      <c r="O188" s="29"/>
      <c r="P188" s="30">
        <v>712</v>
      </c>
      <c r="Q188" s="30">
        <v>1068</v>
      </c>
      <c r="R188" s="33">
        <v>712</v>
      </c>
      <c r="S188" s="33">
        <f t="shared" si="22"/>
        <v>1068</v>
      </c>
      <c r="T188" s="30">
        <v>712</v>
      </c>
      <c r="U188" s="31">
        <v>1068</v>
      </c>
      <c r="V188" s="33">
        <v>712</v>
      </c>
      <c r="W188" s="36">
        <v>1068</v>
      </c>
      <c r="X188" s="55">
        <v>712</v>
      </c>
      <c r="Y188" s="55">
        <v>1068</v>
      </c>
      <c r="Z188" s="33">
        <v>712</v>
      </c>
      <c r="AA188" s="37">
        <v>1068</v>
      </c>
      <c r="AB188" s="42">
        <v>900</v>
      </c>
      <c r="AC188" s="43">
        <f t="shared" si="23"/>
        <v>1350</v>
      </c>
      <c r="AD188" s="33">
        <f>700*(1+2%)</f>
        <v>714</v>
      </c>
      <c r="AE188" s="33">
        <f t="shared" si="30"/>
        <v>1071</v>
      </c>
      <c r="AF188" s="30">
        <v>712</v>
      </c>
      <c r="AG188" s="48">
        <f t="shared" si="31"/>
        <v>1068</v>
      </c>
      <c r="AH188" s="46">
        <v>654.08000000000004</v>
      </c>
      <c r="AI188" s="44">
        <f t="shared" si="24"/>
        <v>981.12000000000012</v>
      </c>
      <c r="AJ188" s="79">
        <v>700</v>
      </c>
      <c r="AK188" s="79">
        <v>1050</v>
      </c>
      <c r="AL188" s="92" t="s">
        <v>826</v>
      </c>
      <c r="AM188" s="93" t="s">
        <v>783</v>
      </c>
    </row>
    <row r="189" spans="1:39" ht="99.15" hidden="1" customHeight="1" x14ac:dyDescent="0.3">
      <c r="A189" s="23">
        <v>163</v>
      </c>
      <c r="B189" s="24" t="s">
        <v>8</v>
      </c>
      <c r="C189" s="23" t="s">
        <v>146</v>
      </c>
      <c r="D189" s="24" t="s">
        <v>155</v>
      </c>
      <c r="E189" s="25" t="s">
        <v>156</v>
      </c>
      <c r="F189" s="23" t="s">
        <v>126</v>
      </c>
      <c r="G189" s="71">
        <v>1800</v>
      </c>
      <c r="H189" s="71">
        <f t="shared" si="25"/>
        <v>2700</v>
      </c>
      <c r="K189" s="21"/>
      <c r="M189" s="71">
        <v>1800</v>
      </c>
      <c r="N189" s="71">
        <f t="shared" si="21"/>
        <v>2700</v>
      </c>
      <c r="O189" s="29"/>
      <c r="P189" s="30">
        <v>1836</v>
      </c>
      <c r="Q189" s="30">
        <v>2754</v>
      </c>
      <c r="R189" s="33">
        <v>1836</v>
      </c>
      <c r="S189" s="33">
        <f t="shared" si="22"/>
        <v>2754</v>
      </c>
      <c r="T189" s="30">
        <v>1836</v>
      </c>
      <c r="U189" s="31">
        <v>2754</v>
      </c>
      <c r="V189" s="33">
        <v>1836</v>
      </c>
      <c r="W189" s="36">
        <v>2754</v>
      </c>
      <c r="X189" s="55">
        <v>1830</v>
      </c>
      <c r="Y189" s="55">
        <v>2745</v>
      </c>
      <c r="Z189" s="33">
        <v>1836</v>
      </c>
      <c r="AA189" s="37">
        <v>2754</v>
      </c>
      <c r="AB189" s="42">
        <v>1200</v>
      </c>
      <c r="AC189" s="43">
        <f t="shared" si="23"/>
        <v>1800</v>
      </c>
      <c r="AD189" s="33">
        <f>1800*(1+2%)</f>
        <v>1836</v>
      </c>
      <c r="AE189" s="33">
        <f t="shared" si="30"/>
        <v>2754</v>
      </c>
      <c r="AF189" s="30">
        <v>1836</v>
      </c>
      <c r="AG189" s="48">
        <f t="shared" si="31"/>
        <v>2754</v>
      </c>
      <c r="AH189" s="46">
        <v>2575</v>
      </c>
      <c r="AI189" s="44">
        <f t="shared" si="24"/>
        <v>3862.5</v>
      </c>
      <c r="AJ189" s="79">
        <v>1800</v>
      </c>
      <c r="AK189" s="79">
        <v>2700</v>
      </c>
      <c r="AL189" s="94" t="s">
        <v>1016</v>
      </c>
      <c r="AM189" s="93" t="s">
        <v>783</v>
      </c>
    </row>
    <row r="190" spans="1:39" ht="99.15" hidden="1" customHeight="1" x14ac:dyDescent="0.3">
      <c r="A190" s="26">
        <v>164</v>
      </c>
      <c r="B190" s="24" t="s">
        <v>8</v>
      </c>
      <c r="C190" s="23" t="s">
        <v>146</v>
      </c>
      <c r="D190" s="24" t="s">
        <v>157</v>
      </c>
      <c r="E190" s="25" t="s">
        <v>156</v>
      </c>
      <c r="F190" s="23" t="s">
        <v>126</v>
      </c>
      <c r="G190" s="71">
        <v>2000</v>
      </c>
      <c r="H190" s="71">
        <f t="shared" si="25"/>
        <v>3000</v>
      </c>
      <c r="K190" s="21"/>
      <c r="M190" s="71">
        <v>2000</v>
      </c>
      <c r="N190" s="71">
        <f t="shared" si="21"/>
        <v>3000</v>
      </c>
      <c r="O190" s="29"/>
      <c r="P190" s="30">
        <v>2033</v>
      </c>
      <c r="Q190" s="30">
        <v>3049.5</v>
      </c>
      <c r="R190" s="33">
        <v>2033</v>
      </c>
      <c r="S190" s="33">
        <f t="shared" si="22"/>
        <v>3049.5</v>
      </c>
      <c r="T190" s="30">
        <v>2033</v>
      </c>
      <c r="U190" s="31">
        <v>3049.5</v>
      </c>
      <c r="V190" s="33">
        <v>2033</v>
      </c>
      <c r="W190" s="36">
        <v>3049.5</v>
      </c>
      <c r="X190" s="55">
        <v>2034</v>
      </c>
      <c r="Y190" s="55">
        <v>3050</v>
      </c>
      <c r="Z190" s="33">
        <v>2033</v>
      </c>
      <c r="AA190" s="37">
        <v>3049.5</v>
      </c>
      <c r="AB190" s="42">
        <v>1500</v>
      </c>
      <c r="AC190" s="43">
        <f t="shared" si="23"/>
        <v>2250</v>
      </c>
      <c r="AD190" s="33">
        <f>2000*(1+2%)</f>
        <v>2040</v>
      </c>
      <c r="AE190" s="33">
        <f t="shared" si="30"/>
        <v>3060</v>
      </c>
      <c r="AF190" s="30">
        <v>2033</v>
      </c>
      <c r="AG190" s="48">
        <f t="shared" si="31"/>
        <v>3049.5</v>
      </c>
      <c r="AH190" s="46">
        <v>3160.37</v>
      </c>
      <c r="AI190" s="44">
        <f t="shared" si="24"/>
        <v>4740.5550000000003</v>
      </c>
      <c r="AJ190" s="79">
        <v>2000</v>
      </c>
      <c r="AK190" s="79">
        <v>3000</v>
      </c>
      <c r="AL190" s="94" t="s">
        <v>810</v>
      </c>
      <c r="AM190" s="93" t="s">
        <v>783</v>
      </c>
    </row>
    <row r="191" spans="1:39" ht="99.15" hidden="1" customHeight="1" x14ac:dyDescent="0.3">
      <c r="A191" s="23">
        <v>165</v>
      </c>
      <c r="B191" s="24" t="s">
        <v>8</v>
      </c>
      <c r="C191" s="23" t="s">
        <v>146</v>
      </c>
      <c r="D191" s="24" t="s">
        <v>604</v>
      </c>
      <c r="E191" s="25" t="s">
        <v>156</v>
      </c>
      <c r="F191" s="23" t="s">
        <v>13</v>
      </c>
      <c r="G191" s="71">
        <v>1000</v>
      </c>
      <c r="H191" s="71">
        <f t="shared" si="25"/>
        <v>1500</v>
      </c>
      <c r="K191" s="21"/>
      <c r="M191" s="71">
        <v>1000</v>
      </c>
      <c r="N191" s="71">
        <f t="shared" si="21"/>
        <v>1500</v>
      </c>
      <c r="O191" s="29"/>
      <c r="P191" s="30">
        <v>1017</v>
      </c>
      <c r="Q191" s="30">
        <v>1525.5</v>
      </c>
      <c r="R191" s="33">
        <v>1017</v>
      </c>
      <c r="S191" s="33">
        <f t="shared" si="22"/>
        <v>1525.5</v>
      </c>
      <c r="T191" s="30">
        <v>1017</v>
      </c>
      <c r="U191" s="31">
        <v>1525.5</v>
      </c>
      <c r="V191" s="33">
        <v>1017</v>
      </c>
      <c r="W191" s="36">
        <v>1525.5</v>
      </c>
      <c r="X191" s="55">
        <v>1017</v>
      </c>
      <c r="Y191" s="55">
        <v>1525</v>
      </c>
      <c r="Z191" s="33">
        <v>1017</v>
      </c>
      <c r="AA191" s="37">
        <v>1525.5</v>
      </c>
      <c r="AB191" s="42">
        <v>700</v>
      </c>
      <c r="AC191" s="43">
        <f t="shared" si="23"/>
        <v>1050</v>
      </c>
      <c r="AD191" s="33">
        <f>1000*(1+2%)</f>
        <v>1020</v>
      </c>
      <c r="AE191" s="33">
        <f t="shared" si="30"/>
        <v>1530</v>
      </c>
      <c r="AF191" s="30">
        <v>1017</v>
      </c>
      <c r="AG191" s="48">
        <f t="shared" si="31"/>
        <v>1525.5</v>
      </c>
      <c r="AH191" s="46">
        <v>2071.5</v>
      </c>
      <c r="AI191" s="44">
        <f t="shared" si="24"/>
        <v>3107.25</v>
      </c>
      <c r="AJ191" s="79">
        <v>1000</v>
      </c>
      <c r="AK191" s="79">
        <v>1500</v>
      </c>
      <c r="AL191" s="94" t="s">
        <v>810</v>
      </c>
      <c r="AM191" s="93" t="s">
        <v>783</v>
      </c>
    </row>
    <row r="192" spans="1:39" ht="99.15" hidden="1" customHeight="1" x14ac:dyDescent="0.3">
      <c r="A192" s="26">
        <v>166</v>
      </c>
      <c r="B192" s="24" t="s">
        <v>8</v>
      </c>
      <c r="C192" s="23" t="s">
        <v>146</v>
      </c>
      <c r="D192" s="24" t="s">
        <v>158</v>
      </c>
      <c r="E192" s="25" t="s">
        <v>156</v>
      </c>
      <c r="F192" s="23" t="s">
        <v>13</v>
      </c>
      <c r="G192" s="71">
        <v>950</v>
      </c>
      <c r="H192" s="71">
        <f t="shared" si="25"/>
        <v>1425</v>
      </c>
      <c r="K192" s="21"/>
      <c r="M192" s="71">
        <v>950</v>
      </c>
      <c r="N192" s="71">
        <f t="shared" si="21"/>
        <v>1425</v>
      </c>
      <c r="O192" s="29"/>
      <c r="P192" s="30">
        <v>813</v>
      </c>
      <c r="Q192" s="30">
        <v>1219.5</v>
      </c>
      <c r="R192" s="33">
        <v>813</v>
      </c>
      <c r="S192" s="33">
        <f t="shared" si="22"/>
        <v>1219.5</v>
      </c>
      <c r="T192" s="30">
        <v>813</v>
      </c>
      <c r="U192" s="31">
        <v>1219.5</v>
      </c>
      <c r="V192" s="33">
        <v>813</v>
      </c>
      <c r="W192" s="36">
        <v>1219.5</v>
      </c>
      <c r="X192" s="55">
        <v>814</v>
      </c>
      <c r="Y192" s="55">
        <v>1220</v>
      </c>
      <c r="Z192" s="33">
        <v>813</v>
      </c>
      <c r="AA192" s="37">
        <v>1219.5</v>
      </c>
      <c r="AB192" s="42">
        <v>950</v>
      </c>
      <c r="AC192" s="43">
        <f t="shared" si="23"/>
        <v>1425</v>
      </c>
      <c r="AD192" s="33">
        <f>800*(1+2%)</f>
        <v>816</v>
      </c>
      <c r="AE192" s="33">
        <f t="shared" si="30"/>
        <v>1224</v>
      </c>
      <c r="AF192" s="30">
        <v>813</v>
      </c>
      <c r="AG192" s="48">
        <f t="shared" si="31"/>
        <v>1219.5</v>
      </c>
      <c r="AH192" s="46">
        <v>369.6</v>
      </c>
      <c r="AI192" s="44">
        <f t="shared" si="24"/>
        <v>554.40000000000009</v>
      </c>
      <c r="AJ192" s="79">
        <v>800</v>
      </c>
      <c r="AK192" s="79">
        <v>1200</v>
      </c>
      <c r="AL192" s="94" t="s">
        <v>810</v>
      </c>
      <c r="AM192" s="93" t="s">
        <v>783</v>
      </c>
    </row>
    <row r="193" spans="1:39" ht="99.15" hidden="1" customHeight="1" x14ac:dyDescent="0.3">
      <c r="A193" s="23">
        <v>167</v>
      </c>
      <c r="B193" s="24" t="s">
        <v>8</v>
      </c>
      <c r="C193" s="23" t="s">
        <v>146</v>
      </c>
      <c r="D193" s="24" t="s">
        <v>159</v>
      </c>
      <c r="E193" s="25" t="s">
        <v>156</v>
      </c>
      <c r="F193" s="23" t="s">
        <v>13</v>
      </c>
      <c r="G193" s="71">
        <v>1600</v>
      </c>
      <c r="H193" s="71">
        <f t="shared" si="25"/>
        <v>2400</v>
      </c>
      <c r="K193" s="21"/>
      <c r="M193" s="71">
        <v>1600</v>
      </c>
      <c r="N193" s="71">
        <f t="shared" si="21"/>
        <v>2400</v>
      </c>
      <c r="O193" s="29"/>
      <c r="P193" s="30">
        <v>1627</v>
      </c>
      <c r="Q193" s="30">
        <v>2440.5</v>
      </c>
      <c r="R193" s="33">
        <v>1627</v>
      </c>
      <c r="S193" s="33">
        <f t="shared" si="22"/>
        <v>2440.5</v>
      </c>
      <c r="T193" s="30">
        <v>1627</v>
      </c>
      <c r="U193" s="31">
        <v>2440.5</v>
      </c>
      <c r="V193" s="33">
        <v>1627</v>
      </c>
      <c r="W193" s="36">
        <v>2440.5</v>
      </c>
      <c r="X193" s="55">
        <v>1627</v>
      </c>
      <c r="Y193" s="55">
        <v>2440</v>
      </c>
      <c r="Z193" s="33">
        <v>1627</v>
      </c>
      <c r="AA193" s="37">
        <v>2440.5</v>
      </c>
      <c r="AB193" s="42">
        <v>1500</v>
      </c>
      <c r="AC193" s="43">
        <f t="shared" si="23"/>
        <v>2250</v>
      </c>
      <c r="AD193" s="33">
        <f>1600*(1+2%)</f>
        <v>1632</v>
      </c>
      <c r="AE193" s="33">
        <f t="shared" si="30"/>
        <v>2448</v>
      </c>
      <c r="AF193" s="30">
        <v>1627</v>
      </c>
      <c r="AG193" s="48">
        <f t="shared" si="31"/>
        <v>2440.5</v>
      </c>
      <c r="AH193" s="46">
        <v>1293.9000000000001</v>
      </c>
      <c r="AI193" s="44">
        <f t="shared" si="24"/>
        <v>1940.8500000000001</v>
      </c>
      <c r="AJ193" s="79">
        <v>1600</v>
      </c>
      <c r="AK193" s="79">
        <v>2400</v>
      </c>
      <c r="AL193" s="94" t="s">
        <v>810</v>
      </c>
      <c r="AM193" s="93" t="s">
        <v>783</v>
      </c>
    </row>
    <row r="194" spans="1:39" ht="99.15" hidden="1" customHeight="1" x14ac:dyDescent="0.3">
      <c r="A194" s="26">
        <v>168</v>
      </c>
      <c r="B194" s="24" t="s">
        <v>8</v>
      </c>
      <c r="C194" s="23" t="s">
        <v>146</v>
      </c>
      <c r="D194" s="24" t="s">
        <v>160</v>
      </c>
      <c r="E194" s="25" t="s">
        <v>156</v>
      </c>
      <c r="F194" s="23" t="s">
        <v>13</v>
      </c>
      <c r="G194" s="71">
        <v>2000</v>
      </c>
      <c r="H194" s="71">
        <f t="shared" si="25"/>
        <v>3000</v>
      </c>
      <c r="K194" s="21"/>
      <c r="M194" s="71">
        <v>2000</v>
      </c>
      <c r="N194" s="71">
        <f t="shared" si="21"/>
        <v>3000</v>
      </c>
      <c r="O194" s="29"/>
      <c r="P194" s="30">
        <v>2033</v>
      </c>
      <c r="Q194" s="30">
        <v>3049.5</v>
      </c>
      <c r="R194" s="33">
        <v>2033</v>
      </c>
      <c r="S194" s="33">
        <f t="shared" si="22"/>
        <v>3049.5</v>
      </c>
      <c r="T194" s="30">
        <v>2033</v>
      </c>
      <c r="U194" s="31">
        <v>3049.5</v>
      </c>
      <c r="V194" s="33">
        <v>2033</v>
      </c>
      <c r="W194" s="36">
        <v>3049.5</v>
      </c>
      <c r="X194" s="55">
        <v>2034</v>
      </c>
      <c r="Y194" s="55">
        <v>3050</v>
      </c>
      <c r="Z194" s="33">
        <v>2033</v>
      </c>
      <c r="AA194" s="37">
        <v>3049.5</v>
      </c>
      <c r="AB194" s="42">
        <v>1700</v>
      </c>
      <c r="AC194" s="43">
        <f t="shared" si="23"/>
        <v>2550</v>
      </c>
      <c r="AD194" s="33">
        <f>2000*(1+2%)</f>
        <v>2040</v>
      </c>
      <c r="AE194" s="33">
        <f t="shared" si="30"/>
        <v>3060</v>
      </c>
      <c r="AF194" s="30">
        <v>2033</v>
      </c>
      <c r="AG194" s="48">
        <f t="shared" si="31"/>
        <v>3049.5</v>
      </c>
      <c r="AH194" s="46">
        <v>2293.02</v>
      </c>
      <c r="AI194" s="44">
        <f t="shared" si="24"/>
        <v>3439.5299999999997</v>
      </c>
      <c r="AJ194" s="79">
        <v>2000</v>
      </c>
      <c r="AK194" s="79">
        <v>3000</v>
      </c>
      <c r="AL194" s="94" t="s">
        <v>810</v>
      </c>
      <c r="AM194" s="93" t="s">
        <v>783</v>
      </c>
    </row>
    <row r="195" spans="1:39" ht="99.15" hidden="1" customHeight="1" x14ac:dyDescent="0.3">
      <c r="A195" s="23">
        <v>169</v>
      </c>
      <c r="B195" s="24" t="s">
        <v>8</v>
      </c>
      <c r="C195" s="23" t="s">
        <v>146</v>
      </c>
      <c r="D195" s="24" t="s">
        <v>161</v>
      </c>
      <c r="E195" s="25" t="s">
        <v>156</v>
      </c>
      <c r="F195" s="23" t="s">
        <v>13</v>
      </c>
      <c r="G195" s="71">
        <v>900</v>
      </c>
      <c r="H195" s="71">
        <f t="shared" si="25"/>
        <v>1350</v>
      </c>
      <c r="K195" s="21"/>
      <c r="M195" s="71">
        <v>900</v>
      </c>
      <c r="N195" s="71">
        <f t="shared" si="21"/>
        <v>1350</v>
      </c>
      <c r="O195" s="29"/>
      <c r="P195" s="30">
        <v>813</v>
      </c>
      <c r="Q195" s="30">
        <v>1219.5</v>
      </c>
      <c r="R195" s="33">
        <v>813</v>
      </c>
      <c r="S195" s="33">
        <f t="shared" si="22"/>
        <v>1219.5</v>
      </c>
      <c r="T195" s="30">
        <v>813</v>
      </c>
      <c r="U195" s="31">
        <v>1219.5</v>
      </c>
      <c r="V195" s="33">
        <v>813</v>
      </c>
      <c r="W195" s="36">
        <v>1219.5</v>
      </c>
      <c r="X195" s="55">
        <v>814</v>
      </c>
      <c r="Y195" s="55">
        <v>1220</v>
      </c>
      <c r="Z195" s="33">
        <v>813</v>
      </c>
      <c r="AA195" s="37">
        <v>1219.5</v>
      </c>
      <c r="AB195" s="42">
        <v>1000</v>
      </c>
      <c r="AC195" s="43">
        <f t="shared" si="23"/>
        <v>1500</v>
      </c>
      <c r="AD195" s="33">
        <f>800*(1+2%)</f>
        <v>816</v>
      </c>
      <c r="AE195" s="33">
        <f t="shared" si="30"/>
        <v>1224</v>
      </c>
      <c r="AF195" s="30">
        <v>813</v>
      </c>
      <c r="AG195" s="48">
        <f t="shared" si="31"/>
        <v>1219.5</v>
      </c>
      <c r="AH195" s="46">
        <v>216.98</v>
      </c>
      <c r="AI195" s="44">
        <f t="shared" si="24"/>
        <v>325.46999999999997</v>
      </c>
      <c r="AJ195" s="79">
        <v>800</v>
      </c>
      <c r="AK195" s="79">
        <v>1200</v>
      </c>
      <c r="AL195" s="94" t="s">
        <v>810</v>
      </c>
      <c r="AM195" s="93" t="s">
        <v>783</v>
      </c>
    </row>
    <row r="196" spans="1:39" ht="99.15" hidden="1" customHeight="1" x14ac:dyDescent="0.3">
      <c r="A196" s="26">
        <v>170</v>
      </c>
      <c r="B196" s="24" t="s">
        <v>8</v>
      </c>
      <c r="C196" s="23" t="s">
        <v>146</v>
      </c>
      <c r="D196" s="24" t="s">
        <v>162</v>
      </c>
      <c r="E196" s="25" t="s">
        <v>156</v>
      </c>
      <c r="F196" s="23" t="s">
        <v>13</v>
      </c>
      <c r="G196" s="71">
        <v>1000</v>
      </c>
      <c r="H196" s="71">
        <f t="shared" si="25"/>
        <v>1500</v>
      </c>
      <c r="K196" s="21"/>
      <c r="M196" s="71">
        <v>1000</v>
      </c>
      <c r="N196" s="71">
        <f t="shared" si="21"/>
        <v>1500</v>
      </c>
      <c r="O196" s="29"/>
      <c r="P196" s="30">
        <v>1017</v>
      </c>
      <c r="Q196" s="30">
        <v>1525.5</v>
      </c>
      <c r="R196" s="33">
        <v>1017</v>
      </c>
      <c r="S196" s="33">
        <f t="shared" si="22"/>
        <v>1525.5</v>
      </c>
      <c r="T196" s="30">
        <v>1017</v>
      </c>
      <c r="U196" s="31">
        <v>1525.5</v>
      </c>
      <c r="V196" s="33">
        <v>1017</v>
      </c>
      <c r="W196" s="36">
        <v>1525.5</v>
      </c>
      <c r="X196" s="55">
        <v>1017</v>
      </c>
      <c r="Y196" s="55">
        <v>1525</v>
      </c>
      <c r="Z196" s="33">
        <v>1017</v>
      </c>
      <c r="AA196" s="37">
        <v>1525.5</v>
      </c>
      <c r="AB196" s="42">
        <v>1000</v>
      </c>
      <c r="AC196" s="43">
        <f t="shared" si="23"/>
        <v>1500</v>
      </c>
      <c r="AD196" s="33">
        <f>1000*(1+2%)</f>
        <v>1020</v>
      </c>
      <c r="AE196" s="33">
        <f t="shared" si="30"/>
        <v>1530</v>
      </c>
      <c r="AF196" s="30">
        <v>1017</v>
      </c>
      <c r="AG196" s="48">
        <f t="shared" si="31"/>
        <v>1525.5</v>
      </c>
      <c r="AH196" s="46">
        <v>379.69</v>
      </c>
      <c r="AI196" s="44">
        <f t="shared" si="24"/>
        <v>569.53499999999997</v>
      </c>
      <c r="AJ196" s="79">
        <v>1000</v>
      </c>
      <c r="AK196" s="79">
        <v>1500</v>
      </c>
      <c r="AL196" s="94" t="s">
        <v>810</v>
      </c>
      <c r="AM196" s="93" t="s">
        <v>783</v>
      </c>
    </row>
    <row r="197" spans="1:39" ht="99.15" hidden="1" customHeight="1" x14ac:dyDescent="0.3">
      <c r="A197" s="23">
        <v>171</v>
      </c>
      <c r="B197" s="24" t="s">
        <v>8</v>
      </c>
      <c r="C197" s="23" t="s">
        <v>146</v>
      </c>
      <c r="D197" s="24" t="s">
        <v>605</v>
      </c>
      <c r="E197" s="25" t="s">
        <v>156</v>
      </c>
      <c r="F197" s="23" t="s">
        <v>126</v>
      </c>
      <c r="G197" s="71">
        <v>600</v>
      </c>
      <c r="H197" s="71">
        <f t="shared" si="25"/>
        <v>900</v>
      </c>
      <c r="K197" s="21"/>
      <c r="M197" s="71">
        <v>600</v>
      </c>
      <c r="N197" s="71">
        <f t="shared" si="21"/>
        <v>900</v>
      </c>
      <c r="O197" s="29"/>
      <c r="P197" s="30">
        <v>610</v>
      </c>
      <c r="Q197" s="30">
        <v>915</v>
      </c>
      <c r="R197" s="33">
        <v>610</v>
      </c>
      <c r="S197" s="33">
        <f t="shared" si="22"/>
        <v>915</v>
      </c>
      <c r="T197" s="30">
        <v>610</v>
      </c>
      <c r="U197" s="31">
        <v>915</v>
      </c>
      <c r="V197" s="33">
        <v>610</v>
      </c>
      <c r="W197" s="36">
        <v>915</v>
      </c>
      <c r="X197" s="55">
        <v>610</v>
      </c>
      <c r="Y197" s="55">
        <v>915</v>
      </c>
      <c r="Z197" s="33">
        <v>610</v>
      </c>
      <c r="AA197" s="37">
        <v>915</v>
      </c>
      <c r="AB197" s="42">
        <v>600</v>
      </c>
      <c r="AC197" s="43">
        <f t="shared" si="23"/>
        <v>900</v>
      </c>
      <c r="AD197" s="33">
        <f>600*(1+2%)</f>
        <v>612</v>
      </c>
      <c r="AE197" s="33">
        <f t="shared" si="30"/>
        <v>918</v>
      </c>
      <c r="AF197" s="30">
        <v>610</v>
      </c>
      <c r="AG197" s="48">
        <f t="shared" si="31"/>
        <v>915</v>
      </c>
      <c r="AH197" s="46">
        <v>183.59</v>
      </c>
      <c r="AI197" s="44">
        <f t="shared" si="24"/>
        <v>275.38499999999999</v>
      </c>
      <c r="AJ197" s="79">
        <v>600</v>
      </c>
      <c r="AK197" s="79">
        <v>900</v>
      </c>
      <c r="AL197" s="92" t="s">
        <v>827</v>
      </c>
      <c r="AM197" s="93" t="s">
        <v>783</v>
      </c>
    </row>
    <row r="198" spans="1:39" ht="99.15" hidden="1" customHeight="1" x14ac:dyDescent="0.3">
      <c r="A198" s="26">
        <v>172</v>
      </c>
      <c r="B198" s="24" t="s">
        <v>8</v>
      </c>
      <c r="C198" s="23" t="s">
        <v>146</v>
      </c>
      <c r="D198" s="24" t="s">
        <v>606</v>
      </c>
      <c r="E198" s="25" t="s">
        <v>156</v>
      </c>
      <c r="F198" s="23" t="s">
        <v>126</v>
      </c>
      <c r="G198" s="71">
        <v>1600</v>
      </c>
      <c r="H198" s="71">
        <f t="shared" si="25"/>
        <v>2400</v>
      </c>
      <c r="K198" s="21"/>
      <c r="M198" s="71">
        <v>1600</v>
      </c>
      <c r="N198" s="71">
        <f t="shared" si="21"/>
        <v>2400</v>
      </c>
      <c r="O198" s="29"/>
      <c r="P198" s="30">
        <v>1525</v>
      </c>
      <c r="Q198" s="30">
        <v>2287.5</v>
      </c>
      <c r="R198" s="33">
        <v>1525</v>
      </c>
      <c r="S198" s="33">
        <f t="shared" si="22"/>
        <v>2287.5</v>
      </c>
      <c r="T198" s="30">
        <v>1525</v>
      </c>
      <c r="U198" s="31">
        <v>2287.5</v>
      </c>
      <c r="V198" s="33">
        <v>1525</v>
      </c>
      <c r="W198" s="36">
        <v>2287.5</v>
      </c>
      <c r="X198" s="55">
        <v>1525</v>
      </c>
      <c r="Y198" s="55">
        <v>2288</v>
      </c>
      <c r="Z198" s="33">
        <v>1525</v>
      </c>
      <c r="AA198" s="37">
        <v>2287.5</v>
      </c>
      <c r="AB198" s="42">
        <v>2500</v>
      </c>
      <c r="AC198" s="43">
        <f t="shared" si="23"/>
        <v>3750</v>
      </c>
      <c r="AD198" s="33">
        <f>1500*(1+2%)</f>
        <v>1530</v>
      </c>
      <c r="AE198" s="33">
        <f t="shared" si="30"/>
        <v>2295</v>
      </c>
      <c r="AF198" s="30">
        <v>1525</v>
      </c>
      <c r="AG198" s="48">
        <f t="shared" si="31"/>
        <v>2287.5</v>
      </c>
      <c r="AH198" s="46">
        <v>872.24</v>
      </c>
      <c r="AI198" s="44">
        <f t="shared" si="24"/>
        <v>1308.3600000000001</v>
      </c>
      <c r="AJ198" s="79">
        <v>1500</v>
      </c>
      <c r="AK198" s="79">
        <v>2250</v>
      </c>
      <c r="AL198" s="94" t="s">
        <v>1017</v>
      </c>
      <c r="AM198" s="93" t="s">
        <v>783</v>
      </c>
    </row>
    <row r="199" spans="1:39" ht="99.15" hidden="1" customHeight="1" x14ac:dyDescent="0.3">
      <c r="A199" s="23">
        <v>173</v>
      </c>
      <c r="B199" s="24" t="s">
        <v>8</v>
      </c>
      <c r="C199" s="23" t="s">
        <v>146</v>
      </c>
      <c r="D199" s="24" t="s">
        <v>163</v>
      </c>
      <c r="E199" s="25"/>
      <c r="F199" s="23" t="s">
        <v>126</v>
      </c>
      <c r="G199" s="71">
        <v>1200</v>
      </c>
      <c r="H199" s="71">
        <f t="shared" si="25"/>
        <v>1800</v>
      </c>
      <c r="K199" s="21"/>
      <c r="M199" s="71">
        <v>1200</v>
      </c>
      <c r="N199" s="71">
        <f t="shared" si="21"/>
        <v>1800</v>
      </c>
      <c r="O199" s="29"/>
      <c r="P199" s="30">
        <v>1118</v>
      </c>
      <c r="Q199" s="30">
        <v>1677</v>
      </c>
      <c r="R199" s="33">
        <v>1118</v>
      </c>
      <c r="S199" s="33">
        <f t="shared" si="22"/>
        <v>1677</v>
      </c>
      <c r="T199" s="30">
        <v>1118</v>
      </c>
      <c r="U199" s="31">
        <v>1677</v>
      </c>
      <c r="V199" s="33">
        <v>1118</v>
      </c>
      <c r="W199" s="36">
        <v>1677</v>
      </c>
      <c r="X199" s="55">
        <v>1119</v>
      </c>
      <c r="Y199" s="55">
        <v>1678</v>
      </c>
      <c r="Z199" s="33">
        <v>1118</v>
      </c>
      <c r="AA199" s="37">
        <v>1677</v>
      </c>
      <c r="AB199" s="42">
        <v>1500</v>
      </c>
      <c r="AC199" s="43">
        <f t="shared" si="23"/>
        <v>2250</v>
      </c>
      <c r="AD199" s="33">
        <f>1100*(1+2%)</f>
        <v>1122</v>
      </c>
      <c r="AE199" s="33">
        <f t="shared" si="30"/>
        <v>1683</v>
      </c>
      <c r="AF199" s="30">
        <v>1118</v>
      </c>
      <c r="AG199" s="48">
        <f t="shared" si="31"/>
        <v>1677</v>
      </c>
      <c r="AH199" s="46">
        <v>654.08000000000004</v>
      </c>
      <c r="AI199" s="44">
        <f t="shared" si="24"/>
        <v>981.12000000000012</v>
      </c>
      <c r="AJ199" s="79">
        <v>1100</v>
      </c>
      <c r="AK199" s="79">
        <v>1650</v>
      </c>
      <c r="AL199" s="94" t="s">
        <v>810</v>
      </c>
      <c r="AM199" s="93" t="s">
        <v>783</v>
      </c>
    </row>
    <row r="200" spans="1:39" ht="99.15" hidden="1" customHeight="1" x14ac:dyDescent="0.3">
      <c r="A200" s="26">
        <v>174</v>
      </c>
      <c r="B200" s="24" t="s">
        <v>8</v>
      </c>
      <c r="C200" s="23" t="s">
        <v>146</v>
      </c>
      <c r="D200" s="24" t="s">
        <v>164</v>
      </c>
      <c r="E200" s="25"/>
      <c r="F200" s="23" t="s">
        <v>126</v>
      </c>
      <c r="G200" s="71">
        <v>1500</v>
      </c>
      <c r="H200" s="71">
        <f t="shared" si="25"/>
        <v>2250</v>
      </c>
      <c r="K200" s="21"/>
      <c r="M200" s="71">
        <v>1500</v>
      </c>
      <c r="N200" s="71">
        <f t="shared" si="21"/>
        <v>2250</v>
      </c>
      <c r="O200" s="29"/>
      <c r="P200" s="30">
        <v>1525</v>
      </c>
      <c r="Q200" s="30">
        <v>2287.5</v>
      </c>
      <c r="R200" s="33">
        <v>1525</v>
      </c>
      <c r="S200" s="33">
        <f t="shared" si="22"/>
        <v>2287.5</v>
      </c>
      <c r="T200" s="30">
        <v>1525</v>
      </c>
      <c r="U200" s="31">
        <v>2287.5</v>
      </c>
      <c r="V200" s="33">
        <v>1525</v>
      </c>
      <c r="W200" s="36">
        <v>2287.5</v>
      </c>
      <c r="X200" s="55">
        <v>1525</v>
      </c>
      <c r="Y200" s="55">
        <v>2288</v>
      </c>
      <c r="Z200" s="33">
        <v>1525</v>
      </c>
      <c r="AA200" s="37">
        <v>2287.5</v>
      </c>
      <c r="AB200" s="42">
        <v>1500</v>
      </c>
      <c r="AC200" s="43">
        <f t="shared" si="23"/>
        <v>2250</v>
      </c>
      <c r="AD200" s="33">
        <f>1500*(1+2%)</f>
        <v>1530</v>
      </c>
      <c r="AE200" s="33">
        <f t="shared" si="30"/>
        <v>2295</v>
      </c>
      <c r="AF200" s="30">
        <v>1525</v>
      </c>
      <c r="AG200" s="48">
        <f t="shared" si="31"/>
        <v>2287.5</v>
      </c>
      <c r="AH200" s="46">
        <v>784.75</v>
      </c>
      <c r="AI200" s="44">
        <f t="shared" si="24"/>
        <v>1177.125</v>
      </c>
      <c r="AJ200" s="79">
        <v>1500</v>
      </c>
      <c r="AK200" s="79">
        <v>2250</v>
      </c>
      <c r="AL200" s="94" t="s">
        <v>810</v>
      </c>
      <c r="AM200" s="93" t="s">
        <v>783</v>
      </c>
    </row>
    <row r="201" spans="1:39" ht="99.15" hidden="1" customHeight="1" x14ac:dyDescent="0.3">
      <c r="A201" s="23">
        <v>175</v>
      </c>
      <c r="B201" s="24" t="s">
        <v>8</v>
      </c>
      <c r="C201" s="23" t="s">
        <v>146</v>
      </c>
      <c r="D201" s="24" t="s">
        <v>165</v>
      </c>
      <c r="E201" s="25"/>
      <c r="F201" s="23" t="s">
        <v>126</v>
      </c>
      <c r="G201" s="71">
        <v>950</v>
      </c>
      <c r="H201" s="71">
        <f t="shared" si="25"/>
        <v>1425</v>
      </c>
      <c r="K201" s="21"/>
      <c r="M201" s="71">
        <v>950</v>
      </c>
      <c r="N201" s="71">
        <f t="shared" si="21"/>
        <v>1425</v>
      </c>
      <c r="O201" s="29"/>
      <c r="P201" s="30">
        <v>915</v>
      </c>
      <c r="Q201" s="30">
        <v>1372.5</v>
      </c>
      <c r="R201" s="33">
        <v>915</v>
      </c>
      <c r="S201" s="33">
        <f t="shared" si="22"/>
        <v>1372.5</v>
      </c>
      <c r="T201" s="30">
        <v>915</v>
      </c>
      <c r="U201" s="31">
        <v>1372.5</v>
      </c>
      <c r="V201" s="33">
        <v>915</v>
      </c>
      <c r="W201" s="36">
        <v>1372.5</v>
      </c>
      <c r="X201" s="55">
        <v>915</v>
      </c>
      <c r="Y201" s="55">
        <v>1373</v>
      </c>
      <c r="Z201" s="33">
        <v>915</v>
      </c>
      <c r="AA201" s="37">
        <v>1372.5</v>
      </c>
      <c r="AB201" s="42">
        <v>1200</v>
      </c>
      <c r="AC201" s="43">
        <f t="shared" si="23"/>
        <v>1800</v>
      </c>
      <c r="AD201" s="33">
        <f>900*(1+2%)</f>
        <v>918</v>
      </c>
      <c r="AE201" s="33">
        <f t="shared" si="30"/>
        <v>1377</v>
      </c>
      <c r="AF201" s="30">
        <v>915</v>
      </c>
      <c r="AG201" s="48">
        <f t="shared" si="31"/>
        <v>1372.5</v>
      </c>
      <c r="AH201" s="46">
        <v>156.19</v>
      </c>
      <c r="AI201" s="44">
        <f t="shared" si="24"/>
        <v>234.285</v>
      </c>
      <c r="AJ201" s="79">
        <v>900</v>
      </c>
      <c r="AK201" s="79">
        <v>1350</v>
      </c>
      <c r="AL201" s="94" t="s">
        <v>810</v>
      </c>
      <c r="AM201" s="93" t="s">
        <v>783</v>
      </c>
    </row>
    <row r="202" spans="1:39" ht="99.15" hidden="1" customHeight="1" x14ac:dyDescent="0.3">
      <c r="A202" s="26">
        <v>176</v>
      </c>
      <c r="B202" s="24" t="s">
        <v>8</v>
      </c>
      <c r="C202" s="23" t="s">
        <v>146</v>
      </c>
      <c r="D202" s="24" t="s">
        <v>166</v>
      </c>
      <c r="E202" s="25"/>
      <c r="F202" s="23" t="s">
        <v>13</v>
      </c>
      <c r="G202" s="71">
        <v>1750</v>
      </c>
      <c r="H202" s="71">
        <f t="shared" si="25"/>
        <v>2625</v>
      </c>
      <c r="K202" s="21"/>
      <c r="M202" s="71">
        <v>1750</v>
      </c>
      <c r="N202" s="71">
        <f t="shared" si="21"/>
        <v>2625</v>
      </c>
      <c r="O202" s="29"/>
      <c r="P202" s="30">
        <v>1734</v>
      </c>
      <c r="Q202" s="30">
        <v>2601</v>
      </c>
      <c r="R202" s="33">
        <v>1734</v>
      </c>
      <c r="S202" s="33">
        <f t="shared" si="22"/>
        <v>2601</v>
      </c>
      <c r="T202" s="30">
        <v>1734</v>
      </c>
      <c r="U202" s="31">
        <v>2601</v>
      </c>
      <c r="V202" s="33">
        <v>1734</v>
      </c>
      <c r="W202" s="36">
        <v>2601</v>
      </c>
      <c r="X202" s="55">
        <v>1729</v>
      </c>
      <c r="Y202" s="55">
        <v>2593</v>
      </c>
      <c r="Z202" s="33">
        <v>1734</v>
      </c>
      <c r="AA202" s="37">
        <v>2601</v>
      </c>
      <c r="AB202" s="42">
        <v>1200</v>
      </c>
      <c r="AC202" s="43">
        <f t="shared" si="23"/>
        <v>1800</v>
      </c>
      <c r="AD202" s="33">
        <f>1700*(1+2%)</f>
        <v>1734</v>
      </c>
      <c r="AE202" s="33">
        <f t="shared" si="30"/>
        <v>2601</v>
      </c>
      <c r="AF202" s="30">
        <v>1734</v>
      </c>
      <c r="AG202" s="48">
        <f t="shared" si="31"/>
        <v>2601</v>
      </c>
      <c r="AH202" s="46">
        <v>1293.9000000000001</v>
      </c>
      <c r="AI202" s="44">
        <f t="shared" si="24"/>
        <v>1940.8500000000001</v>
      </c>
      <c r="AJ202" s="79">
        <v>1700</v>
      </c>
      <c r="AK202" s="79">
        <v>2550</v>
      </c>
      <c r="AL202" s="94" t="s">
        <v>810</v>
      </c>
      <c r="AM202" s="93" t="s">
        <v>783</v>
      </c>
    </row>
    <row r="203" spans="1:39" ht="99.15" hidden="1" customHeight="1" x14ac:dyDescent="0.3">
      <c r="A203" s="23">
        <v>177</v>
      </c>
      <c r="B203" s="24" t="s">
        <v>8</v>
      </c>
      <c r="C203" s="23" t="s">
        <v>146</v>
      </c>
      <c r="D203" s="24" t="s">
        <v>167</v>
      </c>
      <c r="E203" s="25"/>
      <c r="F203" s="23" t="s">
        <v>13</v>
      </c>
      <c r="G203" s="71">
        <v>3000</v>
      </c>
      <c r="H203" s="71">
        <f t="shared" si="25"/>
        <v>4500</v>
      </c>
      <c r="K203" s="21"/>
      <c r="M203" s="71">
        <v>3000</v>
      </c>
      <c r="N203" s="71">
        <f t="shared" si="21"/>
        <v>4500</v>
      </c>
      <c r="O203" s="29"/>
      <c r="P203" s="30">
        <v>3050</v>
      </c>
      <c r="Q203" s="30">
        <v>4575</v>
      </c>
      <c r="R203" s="33">
        <v>3050</v>
      </c>
      <c r="S203" s="33">
        <f t="shared" si="22"/>
        <v>4575</v>
      </c>
      <c r="T203" s="30">
        <v>3050</v>
      </c>
      <c r="U203" s="31">
        <v>4575</v>
      </c>
      <c r="V203" s="33">
        <v>3050</v>
      </c>
      <c r="W203" s="36">
        <v>4575</v>
      </c>
      <c r="X203" s="55">
        <v>3050</v>
      </c>
      <c r="Y203" s="55">
        <v>4575</v>
      </c>
      <c r="Z203" s="33">
        <v>3050</v>
      </c>
      <c r="AA203" s="37">
        <v>4575</v>
      </c>
      <c r="AB203" s="42">
        <v>1200</v>
      </c>
      <c r="AC203" s="43">
        <f t="shared" si="23"/>
        <v>1800</v>
      </c>
      <c r="AD203" s="33">
        <f>3000*(1+2%)</f>
        <v>3060</v>
      </c>
      <c r="AE203" s="33">
        <f t="shared" si="30"/>
        <v>4590</v>
      </c>
      <c r="AF203" s="30">
        <v>3050</v>
      </c>
      <c r="AG203" s="48">
        <f t="shared" si="31"/>
        <v>4575</v>
      </c>
      <c r="AH203" s="46">
        <v>2293.02</v>
      </c>
      <c r="AI203" s="44">
        <f t="shared" si="24"/>
        <v>3439.5299999999997</v>
      </c>
      <c r="AJ203" s="79">
        <v>3000</v>
      </c>
      <c r="AK203" s="79">
        <v>4500</v>
      </c>
      <c r="AL203" s="94" t="s">
        <v>1018</v>
      </c>
      <c r="AM203" s="93" t="s">
        <v>783</v>
      </c>
    </row>
    <row r="204" spans="1:39" ht="99.15" hidden="1" customHeight="1" x14ac:dyDescent="0.3">
      <c r="A204" s="26">
        <v>178</v>
      </c>
      <c r="B204" s="24" t="s">
        <v>8</v>
      </c>
      <c r="C204" s="23" t="s">
        <v>607</v>
      </c>
      <c r="D204" s="24" t="s">
        <v>168</v>
      </c>
      <c r="E204" s="25" t="s">
        <v>608</v>
      </c>
      <c r="F204" s="23" t="s">
        <v>169</v>
      </c>
      <c r="G204" s="71">
        <v>4000</v>
      </c>
      <c r="H204" s="71">
        <f t="shared" si="25"/>
        <v>6000</v>
      </c>
      <c r="K204" s="21"/>
      <c r="M204" s="71">
        <v>4000</v>
      </c>
      <c r="N204" s="71">
        <f t="shared" si="21"/>
        <v>6000</v>
      </c>
      <c r="O204" s="29"/>
      <c r="P204" s="30">
        <v>4067</v>
      </c>
      <c r="Q204" s="30">
        <v>6100.5</v>
      </c>
      <c r="R204" s="33">
        <v>4067</v>
      </c>
      <c r="S204" s="33">
        <f t="shared" si="22"/>
        <v>6100.5</v>
      </c>
      <c r="T204" s="30">
        <v>4067</v>
      </c>
      <c r="U204" s="31">
        <v>6100.5</v>
      </c>
      <c r="V204" s="33">
        <v>4067</v>
      </c>
      <c r="W204" s="36">
        <v>6100.5</v>
      </c>
      <c r="X204" s="55">
        <v>4067</v>
      </c>
      <c r="Y204" s="55">
        <v>6100</v>
      </c>
      <c r="Z204" s="33">
        <v>4067</v>
      </c>
      <c r="AA204" s="37">
        <v>6100.5</v>
      </c>
      <c r="AB204" s="42">
        <v>3500</v>
      </c>
      <c r="AC204" s="43">
        <f t="shared" si="23"/>
        <v>5250</v>
      </c>
      <c r="AD204" s="33">
        <f>4000*(1+2%)</f>
        <v>4080</v>
      </c>
      <c r="AE204" s="33">
        <f t="shared" si="30"/>
        <v>6120</v>
      </c>
      <c r="AF204" s="30">
        <v>4067</v>
      </c>
      <c r="AG204" s="48">
        <f t="shared" si="31"/>
        <v>6100.5</v>
      </c>
      <c r="AH204" s="47">
        <v>3500</v>
      </c>
      <c r="AI204" s="44">
        <f t="shared" si="24"/>
        <v>5250</v>
      </c>
      <c r="AJ204" s="79">
        <v>4000</v>
      </c>
      <c r="AK204" s="79">
        <v>6000</v>
      </c>
      <c r="AL204" s="94" t="s">
        <v>1019</v>
      </c>
      <c r="AM204" s="93" t="s">
        <v>783</v>
      </c>
    </row>
    <row r="205" spans="1:39" ht="296.39999999999998" hidden="1" x14ac:dyDescent="0.3">
      <c r="A205" s="23">
        <v>179</v>
      </c>
      <c r="B205" s="24" t="s">
        <v>170</v>
      </c>
      <c r="C205" s="23" t="s">
        <v>9</v>
      </c>
      <c r="D205" s="24" t="s">
        <v>10</v>
      </c>
      <c r="E205" s="25" t="s">
        <v>709</v>
      </c>
      <c r="F205" s="23" t="s">
        <v>11</v>
      </c>
      <c r="G205" s="71">
        <v>700</v>
      </c>
      <c r="H205" s="71">
        <f t="shared" si="25"/>
        <v>1050</v>
      </c>
      <c r="K205" s="21"/>
      <c r="M205" s="71">
        <v>700</v>
      </c>
      <c r="N205" s="71">
        <f t="shared" si="21"/>
        <v>1050</v>
      </c>
      <c r="O205" s="29"/>
      <c r="P205" s="30">
        <v>712</v>
      </c>
      <c r="Q205" s="30">
        <v>1068</v>
      </c>
      <c r="R205" s="33">
        <v>712</v>
      </c>
      <c r="S205" s="33">
        <f t="shared" si="22"/>
        <v>1068</v>
      </c>
      <c r="T205" s="30">
        <v>712</v>
      </c>
      <c r="U205" s="31">
        <v>1068</v>
      </c>
      <c r="V205" s="33">
        <v>712</v>
      </c>
      <c r="W205" s="36">
        <v>1068</v>
      </c>
      <c r="X205" s="55">
        <v>712</v>
      </c>
      <c r="Y205" s="55">
        <v>1068</v>
      </c>
      <c r="Z205" s="33">
        <v>712</v>
      </c>
      <c r="AA205" s="37">
        <v>1068</v>
      </c>
      <c r="AB205" s="42">
        <v>600</v>
      </c>
      <c r="AC205" s="43">
        <f t="shared" si="23"/>
        <v>900</v>
      </c>
      <c r="AD205" s="33">
        <f>700*(1+2%)</f>
        <v>714</v>
      </c>
      <c r="AE205" s="33">
        <f t="shared" si="30"/>
        <v>1071</v>
      </c>
      <c r="AF205" s="30">
        <v>712</v>
      </c>
      <c r="AG205" s="48">
        <f t="shared" si="31"/>
        <v>1068</v>
      </c>
      <c r="AH205" s="34" t="s">
        <v>775</v>
      </c>
      <c r="AI205" s="34" t="s">
        <v>775</v>
      </c>
      <c r="AJ205" s="79">
        <v>700</v>
      </c>
      <c r="AK205" s="79">
        <v>1050</v>
      </c>
      <c r="AL205" s="92" t="s">
        <v>828</v>
      </c>
      <c r="AM205" s="93" t="s">
        <v>783</v>
      </c>
    </row>
    <row r="206" spans="1:39" ht="99.15" hidden="1" customHeight="1" x14ac:dyDescent="0.3">
      <c r="A206" s="26">
        <v>180</v>
      </c>
      <c r="B206" s="24" t="s">
        <v>170</v>
      </c>
      <c r="C206" s="23" t="s">
        <v>171</v>
      </c>
      <c r="D206" s="24" t="s">
        <v>172</v>
      </c>
      <c r="E206" s="25"/>
      <c r="F206" s="23" t="s">
        <v>173</v>
      </c>
      <c r="G206" s="71">
        <v>700</v>
      </c>
      <c r="H206" s="71">
        <f t="shared" si="25"/>
        <v>1050</v>
      </c>
      <c r="K206" s="21"/>
      <c r="M206" s="71">
        <v>700</v>
      </c>
      <c r="N206" s="71">
        <f t="shared" si="21"/>
        <v>1050</v>
      </c>
      <c r="O206" s="29"/>
      <c r="P206" s="30">
        <v>712</v>
      </c>
      <c r="Q206" s="30">
        <v>1068</v>
      </c>
      <c r="R206" s="33">
        <v>712</v>
      </c>
      <c r="S206" s="33">
        <f t="shared" si="22"/>
        <v>1068</v>
      </c>
      <c r="T206" s="30">
        <v>712</v>
      </c>
      <c r="U206" s="31">
        <v>1068</v>
      </c>
      <c r="V206" s="33">
        <v>712</v>
      </c>
      <c r="W206" s="36">
        <v>1068</v>
      </c>
      <c r="X206" s="55">
        <v>712</v>
      </c>
      <c r="Y206" s="55">
        <v>1068</v>
      </c>
      <c r="Z206" s="33">
        <v>712</v>
      </c>
      <c r="AA206" s="37">
        <v>1068</v>
      </c>
      <c r="AB206" s="42">
        <v>500</v>
      </c>
      <c r="AC206" s="43">
        <f t="shared" si="23"/>
        <v>750</v>
      </c>
      <c r="AD206" s="33">
        <f>700*(1+2%)</f>
        <v>714</v>
      </c>
      <c r="AE206" s="33">
        <f t="shared" si="30"/>
        <v>1071</v>
      </c>
      <c r="AF206" s="30">
        <v>712</v>
      </c>
      <c r="AG206" s="48">
        <f t="shared" si="31"/>
        <v>1068</v>
      </c>
      <c r="AH206" s="34" t="s">
        <v>775</v>
      </c>
      <c r="AI206" s="34" t="s">
        <v>775</v>
      </c>
      <c r="AJ206" s="79">
        <v>700</v>
      </c>
      <c r="AK206" s="79">
        <v>1050</v>
      </c>
      <c r="AL206" s="94" t="s">
        <v>1020</v>
      </c>
      <c r="AM206" s="93" t="s">
        <v>783</v>
      </c>
    </row>
    <row r="207" spans="1:39" ht="99.15" hidden="1" customHeight="1" x14ac:dyDescent="0.3">
      <c r="A207" s="23">
        <v>181</v>
      </c>
      <c r="B207" s="24" t="s">
        <v>170</v>
      </c>
      <c r="C207" s="23" t="s">
        <v>171</v>
      </c>
      <c r="D207" s="24" t="s">
        <v>174</v>
      </c>
      <c r="E207" s="25"/>
      <c r="F207" s="23" t="s">
        <v>175</v>
      </c>
      <c r="G207" s="71">
        <v>1200</v>
      </c>
      <c r="H207" s="71">
        <f t="shared" si="25"/>
        <v>1800</v>
      </c>
      <c r="K207" s="21"/>
      <c r="M207" s="71">
        <v>1200</v>
      </c>
      <c r="N207" s="71">
        <f t="shared" si="21"/>
        <v>1800</v>
      </c>
      <c r="O207" s="29"/>
      <c r="P207" s="30">
        <v>1118</v>
      </c>
      <c r="Q207" s="30">
        <v>1068</v>
      </c>
      <c r="R207" s="33">
        <v>1118</v>
      </c>
      <c r="S207" s="33">
        <f>SUM(R206+R206*0.5)</f>
        <v>1068</v>
      </c>
      <c r="T207" s="30">
        <v>1118</v>
      </c>
      <c r="U207" s="31">
        <v>1068</v>
      </c>
      <c r="V207" s="33">
        <v>1118</v>
      </c>
      <c r="W207" s="36">
        <v>1068</v>
      </c>
      <c r="X207" s="55">
        <v>1119</v>
      </c>
      <c r="Y207" s="55">
        <v>1678</v>
      </c>
      <c r="Z207" s="33">
        <v>1118</v>
      </c>
      <c r="AA207" s="37">
        <v>1068</v>
      </c>
      <c r="AB207" s="42">
        <v>1000</v>
      </c>
      <c r="AC207" s="43">
        <f t="shared" si="23"/>
        <v>1500</v>
      </c>
      <c r="AD207" s="33">
        <f>1100*(1+2%)</f>
        <v>1122</v>
      </c>
      <c r="AE207" s="33">
        <f t="shared" si="30"/>
        <v>1683</v>
      </c>
      <c r="AF207" s="30">
        <v>1118</v>
      </c>
      <c r="AG207" s="48">
        <f t="shared" si="31"/>
        <v>1677</v>
      </c>
      <c r="AH207" s="34" t="s">
        <v>775</v>
      </c>
      <c r="AI207" s="34" t="s">
        <v>775</v>
      </c>
      <c r="AJ207" s="79">
        <v>1100</v>
      </c>
      <c r="AK207" s="79">
        <v>1650</v>
      </c>
      <c r="AL207" s="94" t="s">
        <v>1021</v>
      </c>
      <c r="AM207" s="93" t="s">
        <v>783</v>
      </c>
    </row>
    <row r="208" spans="1:39" ht="99.15" hidden="1" customHeight="1" x14ac:dyDescent="0.3">
      <c r="A208" s="26">
        <v>182</v>
      </c>
      <c r="B208" s="24" t="s">
        <v>170</v>
      </c>
      <c r="C208" s="23" t="s">
        <v>171</v>
      </c>
      <c r="D208" s="24" t="s">
        <v>176</v>
      </c>
      <c r="E208" s="25"/>
      <c r="F208" s="23" t="s">
        <v>126</v>
      </c>
      <c r="G208" s="71">
        <v>600</v>
      </c>
      <c r="H208" s="71">
        <f t="shared" si="25"/>
        <v>900</v>
      </c>
      <c r="K208" s="21"/>
      <c r="M208" s="71">
        <v>600</v>
      </c>
      <c r="N208" s="71">
        <f t="shared" si="21"/>
        <v>900</v>
      </c>
      <c r="O208" s="29"/>
      <c r="P208" s="30">
        <v>508</v>
      </c>
      <c r="Q208" s="30">
        <v>762</v>
      </c>
      <c r="R208" s="33">
        <v>508</v>
      </c>
      <c r="S208" s="33">
        <f t="shared" si="22"/>
        <v>762</v>
      </c>
      <c r="T208" s="30">
        <v>508</v>
      </c>
      <c r="U208" s="31">
        <v>762</v>
      </c>
      <c r="V208" s="33">
        <v>508</v>
      </c>
      <c r="W208" s="36">
        <v>762</v>
      </c>
      <c r="X208" s="55">
        <v>509</v>
      </c>
      <c r="Y208" s="55">
        <v>763</v>
      </c>
      <c r="Z208" s="33">
        <v>508</v>
      </c>
      <c r="AA208" s="37">
        <v>762</v>
      </c>
      <c r="AB208" s="42">
        <v>650</v>
      </c>
      <c r="AC208" s="43">
        <f t="shared" si="23"/>
        <v>975</v>
      </c>
      <c r="AD208" s="33">
        <f>500*(1+2%)</f>
        <v>510</v>
      </c>
      <c r="AE208" s="33">
        <f t="shared" si="30"/>
        <v>765</v>
      </c>
      <c r="AF208" s="30">
        <v>508</v>
      </c>
      <c r="AG208" s="48">
        <f t="shared" si="31"/>
        <v>762</v>
      </c>
      <c r="AH208" s="46">
        <v>48.91</v>
      </c>
      <c r="AI208" s="44">
        <f t="shared" si="24"/>
        <v>73.364999999999995</v>
      </c>
      <c r="AJ208" s="79">
        <v>500</v>
      </c>
      <c r="AK208" s="79">
        <v>750</v>
      </c>
      <c r="AL208" s="94" t="s">
        <v>1022</v>
      </c>
      <c r="AM208" s="93" t="s">
        <v>783</v>
      </c>
    </row>
    <row r="209" spans="1:39" ht="99.15" hidden="1" customHeight="1" x14ac:dyDescent="0.3">
      <c r="A209" s="23">
        <v>183</v>
      </c>
      <c r="B209" s="24" t="s">
        <v>170</v>
      </c>
      <c r="C209" s="23" t="s">
        <v>171</v>
      </c>
      <c r="D209" s="24" t="s">
        <v>177</v>
      </c>
      <c r="E209" s="25"/>
      <c r="F209" s="23" t="s">
        <v>126</v>
      </c>
      <c r="G209" s="71">
        <v>1100</v>
      </c>
      <c r="H209" s="71">
        <f t="shared" si="25"/>
        <v>1650</v>
      </c>
      <c r="K209" s="21"/>
      <c r="M209" s="71">
        <v>1100</v>
      </c>
      <c r="N209" s="71">
        <f t="shared" si="21"/>
        <v>1650</v>
      </c>
      <c r="O209" s="29"/>
      <c r="P209" s="30">
        <v>1118</v>
      </c>
      <c r="Q209" s="30">
        <v>1677</v>
      </c>
      <c r="R209" s="33">
        <v>1118</v>
      </c>
      <c r="S209" s="33">
        <f t="shared" si="22"/>
        <v>1677</v>
      </c>
      <c r="T209" s="30">
        <v>1118</v>
      </c>
      <c r="U209" s="31">
        <v>1677</v>
      </c>
      <c r="V209" s="33">
        <v>1118</v>
      </c>
      <c r="W209" s="36">
        <v>1677</v>
      </c>
      <c r="X209" s="55">
        <v>1119</v>
      </c>
      <c r="Y209" s="55">
        <v>1678</v>
      </c>
      <c r="Z209" s="33">
        <v>1118</v>
      </c>
      <c r="AA209" s="37">
        <v>1677</v>
      </c>
      <c r="AB209" s="42">
        <v>600</v>
      </c>
      <c r="AC209" s="43">
        <f t="shared" si="23"/>
        <v>900</v>
      </c>
      <c r="AD209" s="33">
        <f>1100*(1+2%)</f>
        <v>1122</v>
      </c>
      <c r="AE209" s="33">
        <f t="shared" si="30"/>
        <v>1683</v>
      </c>
      <c r="AF209" s="30">
        <v>1118</v>
      </c>
      <c r="AG209" s="48">
        <f t="shared" si="31"/>
        <v>1677</v>
      </c>
      <c r="AH209" s="46">
        <v>258.68</v>
      </c>
      <c r="AI209" s="44">
        <f t="shared" si="24"/>
        <v>388.02</v>
      </c>
      <c r="AJ209" s="79">
        <v>1100</v>
      </c>
      <c r="AK209" s="79">
        <v>1650</v>
      </c>
      <c r="AL209" s="92" t="s">
        <v>829</v>
      </c>
      <c r="AM209" s="93" t="s">
        <v>783</v>
      </c>
    </row>
    <row r="210" spans="1:39" ht="99.15" hidden="1" customHeight="1" x14ac:dyDescent="0.3">
      <c r="A210" s="26">
        <v>184</v>
      </c>
      <c r="B210" s="24" t="s">
        <v>170</v>
      </c>
      <c r="C210" s="23" t="s">
        <v>171</v>
      </c>
      <c r="D210" s="24" t="s">
        <v>178</v>
      </c>
      <c r="E210" s="25" t="s">
        <v>209</v>
      </c>
      <c r="F210" s="23" t="s">
        <v>126</v>
      </c>
      <c r="G210" s="71">
        <v>200</v>
      </c>
      <c r="H210" s="71">
        <f t="shared" si="25"/>
        <v>300</v>
      </c>
      <c r="K210" s="21"/>
      <c r="M210" s="71">
        <v>200</v>
      </c>
      <c r="N210" s="71">
        <f t="shared" si="21"/>
        <v>300</v>
      </c>
      <c r="O210" s="29"/>
      <c r="P210" s="30">
        <v>203</v>
      </c>
      <c r="Q210" s="30">
        <v>304.5</v>
      </c>
      <c r="R210" s="33">
        <v>203</v>
      </c>
      <c r="S210" s="33">
        <f t="shared" si="22"/>
        <v>304.5</v>
      </c>
      <c r="T210" s="30">
        <v>203</v>
      </c>
      <c r="U210" s="31">
        <v>304.5</v>
      </c>
      <c r="V210" s="33">
        <v>203</v>
      </c>
      <c r="W210" s="36">
        <v>304.5</v>
      </c>
      <c r="X210" s="55">
        <v>204</v>
      </c>
      <c r="Y210" s="55">
        <v>305</v>
      </c>
      <c r="Z210" s="33">
        <v>203</v>
      </c>
      <c r="AA210" s="37">
        <v>304.5</v>
      </c>
      <c r="AB210" s="42">
        <v>200</v>
      </c>
      <c r="AC210" s="43">
        <f t="shared" si="23"/>
        <v>300</v>
      </c>
      <c r="AD210" s="33">
        <f>200*(1+2%)</f>
        <v>204</v>
      </c>
      <c r="AE210" s="33">
        <f t="shared" si="30"/>
        <v>306</v>
      </c>
      <c r="AF210" s="30">
        <v>203</v>
      </c>
      <c r="AG210" s="48">
        <f t="shared" si="31"/>
        <v>304.5</v>
      </c>
      <c r="AH210" s="46">
        <v>44.24</v>
      </c>
      <c r="AI210" s="44">
        <f t="shared" si="24"/>
        <v>66.36</v>
      </c>
      <c r="AJ210" s="79">
        <v>200</v>
      </c>
      <c r="AK210" s="79">
        <v>300</v>
      </c>
      <c r="AL210" s="92" t="s">
        <v>830</v>
      </c>
      <c r="AM210" s="93" t="s">
        <v>783</v>
      </c>
    </row>
    <row r="211" spans="1:39" ht="99.15" customHeight="1" x14ac:dyDescent="0.3">
      <c r="A211" s="23">
        <v>185</v>
      </c>
      <c r="B211" s="24" t="s">
        <v>170</v>
      </c>
      <c r="C211" s="23" t="s">
        <v>171</v>
      </c>
      <c r="D211" s="24" t="s">
        <v>179</v>
      </c>
      <c r="E211" s="25"/>
      <c r="F211" s="23" t="s">
        <v>126</v>
      </c>
      <c r="G211" s="71">
        <v>400</v>
      </c>
      <c r="H211" s="71">
        <f t="shared" si="25"/>
        <v>600</v>
      </c>
      <c r="K211" s="21"/>
      <c r="M211" s="71">
        <v>400</v>
      </c>
      <c r="N211" s="71">
        <f t="shared" si="21"/>
        <v>600</v>
      </c>
      <c r="O211" s="29"/>
      <c r="P211" s="30">
        <v>407</v>
      </c>
      <c r="Q211" s="30">
        <v>610.5</v>
      </c>
      <c r="R211" s="33">
        <v>407</v>
      </c>
      <c r="S211" s="33">
        <f t="shared" si="22"/>
        <v>610.5</v>
      </c>
      <c r="T211" s="30">
        <v>407</v>
      </c>
      <c r="U211" s="31">
        <v>610.5</v>
      </c>
      <c r="V211" s="33">
        <v>407</v>
      </c>
      <c r="W211" s="36">
        <v>610.5</v>
      </c>
      <c r="X211" s="55">
        <v>407</v>
      </c>
      <c r="Y211" s="55">
        <v>610</v>
      </c>
      <c r="Z211" s="33">
        <v>407</v>
      </c>
      <c r="AA211" s="37">
        <v>610.5</v>
      </c>
      <c r="AB211" s="42">
        <v>350</v>
      </c>
      <c r="AC211" s="43">
        <f t="shared" si="23"/>
        <v>525</v>
      </c>
      <c r="AD211" s="33">
        <f>400*(1+2%)</f>
        <v>408</v>
      </c>
      <c r="AE211" s="33">
        <f t="shared" si="30"/>
        <v>612</v>
      </c>
      <c r="AF211" s="30">
        <v>407</v>
      </c>
      <c r="AG211" s="48">
        <f t="shared" si="31"/>
        <v>610.5</v>
      </c>
      <c r="AH211" s="46">
        <v>442.4</v>
      </c>
      <c r="AI211" s="44">
        <f t="shared" si="24"/>
        <v>663.59999999999991</v>
      </c>
      <c r="AJ211" s="79">
        <v>400</v>
      </c>
      <c r="AK211" s="79">
        <v>600</v>
      </c>
      <c r="AL211" s="94" t="s">
        <v>1023</v>
      </c>
      <c r="AM211" s="95" t="s">
        <v>787</v>
      </c>
    </row>
    <row r="212" spans="1:39" ht="99.15" hidden="1" customHeight="1" x14ac:dyDescent="0.3">
      <c r="A212" s="26">
        <v>186</v>
      </c>
      <c r="B212" s="24" t="s">
        <v>170</v>
      </c>
      <c r="C212" s="23" t="s">
        <v>171</v>
      </c>
      <c r="D212" s="24" t="s">
        <v>180</v>
      </c>
      <c r="E212" s="25"/>
      <c r="F212" s="23" t="s">
        <v>126</v>
      </c>
      <c r="G212" s="71">
        <v>700</v>
      </c>
      <c r="H212" s="71">
        <f t="shared" si="25"/>
        <v>1050</v>
      </c>
      <c r="K212" s="21"/>
      <c r="M212" s="71">
        <v>700</v>
      </c>
      <c r="N212" s="71">
        <f t="shared" si="21"/>
        <v>1050</v>
      </c>
      <c r="O212" s="29"/>
      <c r="P212" s="30">
        <v>712</v>
      </c>
      <c r="Q212" s="30">
        <v>1068</v>
      </c>
      <c r="R212" s="33">
        <v>712</v>
      </c>
      <c r="S212" s="33">
        <f t="shared" si="22"/>
        <v>1068</v>
      </c>
      <c r="T212" s="30">
        <v>712</v>
      </c>
      <c r="U212" s="31">
        <v>1068</v>
      </c>
      <c r="V212" s="33">
        <v>712</v>
      </c>
      <c r="W212" s="36">
        <v>1068</v>
      </c>
      <c r="X212" s="55">
        <v>712</v>
      </c>
      <c r="Y212" s="55">
        <v>1068</v>
      </c>
      <c r="Z212" s="33">
        <v>712</v>
      </c>
      <c r="AA212" s="37">
        <v>1068</v>
      </c>
      <c r="AB212" s="42">
        <v>400</v>
      </c>
      <c r="AC212" s="43">
        <f t="shared" si="23"/>
        <v>600</v>
      </c>
      <c r="AD212" s="33">
        <f>700*(1+2%)</f>
        <v>714</v>
      </c>
      <c r="AE212" s="33">
        <f t="shared" si="30"/>
        <v>1071</v>
      </c>
      <c r="AF212" s="30">
        <v>712</v>
      </c>
      <c r="AG212" s="48">
        <f t="shared" si="31"/>
        <v>1068</v>
      </c>
      <c r="AH212" s="46">
        <v>621.74</v>
      </c>
      <c r="AI212" s="44">
        <f t="shared" si="24"/>
        <v>932.61</v>
      </c>
      <c r="AJ212" s="79">
        <v>700</v>
      </c>
      <c r="AK212" s="79">
        <v>1050</v>
      </c>
      <c r="AL212" s="92" t="s">
        <v>831</v>
      </c>
      <c r="AM212" s="93" t="s">
        <v>783</v>
      </c>
    </row>
    <row r="213" spans="1:39" ht="182.4" hidden="1" x14ac:dyDescent="0.3">
      <c r="A213" s="23">
        <v>187</v>
      </c>
      <c r="B213" s="24" t="s">
        <v>170</v>
      </c>
      <c r="C213" s="23" t="s">
        <v>171</v>
      </c>
      <c r="D213" s="24" t="s">
        <v>181</v>
      </c>
      <c r="E213" s="25" t="s">
        <v>710</v>
      </c>
      <c r="F213" s="23" t="s">
        <v>126</v>
      </c>
      <c r="G213" s="71">
        <v>800</v>
      </c>
      <c r="H213" s="71">
        <f t="shared" si="25"/>
        <v>1200</v>
      </c>
      <c r="K213" s="21"/>
      <c r="M213" s="71">
        <v>800</v>
      </c>
      <c r="N213" s="71">
        <f t="shared" si="21"/>
        <v>1200</v>
      </c>
      <c r="O213" s="29"/>
      <c r="P213" s="30">
        <v>813</v>
      </c>
      <c r="Q213" s="30">
        <v>1219.5</v>
      </c>
      <c r="R213" s="33">
        <v>813</v>
      </c>
      <c r="S213" s="33">
        <f t="shared" si="22"/>
        <v>1219.5</v>
      </c>
      <c r="T213" s="30">
        <v>813</v>
      </c>
      <c r="U213" s="31">
        <v>1219.5</v>
      </c>
      <c r="V213" s="33">
        <v>813</v>
      </c>
      <c r="W213" s="36">
        <v>1219.5</v>
      </c>
      <c r="X213" s="55">
        <v>814</v>
      </c>
      <c r="Y213" s="55">
        <v>1220</v>
      </c>
      <c r="Z213" s="33">
        <v>813</v>
      </c>
      <c r="AA213" s="37">
        <v>1219.5</v>
      </c>
      <c r="AB213" s="42">
        <v>600</v>
      </c>
      <c r="AC213" s="43">
        <f t="shared" si="23"/>
        <v>900</v>
      </c>
      <c r="AD213" s="33">
        <f>800*(1+2%)</f>
        <v>816</v>
      </c>
      <c r="AE213" s="33">
        <f t="shared" si="30"/>
        <v>1224</v>
      </c>
      <c r="AF213" s="30">
        <v>813</v>
      </c>
      <c r="AG213" s="48">
        <f t="shared" si="31"/>
        <v>1219.5</v>
      </c>
      <c r="AH213" s="46">
        <v>81.040000000000006</v>
      </c>
      <c r="AI213" s="44">
        <f t="shared" si="24"/>
        <v>121.56</v>
      </c>
      <c r="AJ213" s="79">
        <v>800</v>
      </c>
      <c r="AK213" s="79">
        <v>1200</v>
      </c>
      <c r="AL213" s="94" t="s">
        <v>1024</v>
      </c>
      <c r="AM213" s="93" t="s">
        <v>783</v>
      </c>
    </row>
    <row r="214" spans="1:39" ht="99.15" hidden="1" customHeight="1" x14ac:dyDescent="0.3">
      <c r="A214" s="26">
        <v>188</v>
      </c>
      <c r="B214" s="24" t="s">
        <v>170</v>
      </c>
      <c r="C214" s="23" t="s">
        <v>171</v>
      </c>
      <c r="D214" s="24" t="s">
        <v>182</v>
      </c>
      <c r="E214" s="25"/>
      <c r="F214" s="23" t="s">
        <v>126</v>
      </c>
      <c r="G214" s="71">
        <v>600</v>
      </c>
      <c r="H214" s="71">
        <f t="shared" si="25"/>
        <v>900</v>
      </c>
      <c r="K214" s="21"/>
      <c r="M214" s="71">
        <v>600</v>
      </c>
      <c r="N214" s="71">
        <f t="shared" si="21"/>
        <v>900</v>
      </c>
      <c r="O214" s="29"/>
      <c r="P214" s="30">
        <v>610</v>
      </c>
      <c r="Q214" s="30">
        <v>915</v>
      </c>
      <c r="R214" s="33">
        <v>610</v>
      </c>
      <c r="S214" s="33">
        <f t="shared" si="22"/>
        <v>915</v>
      </c>
      <c r="T214" s="30">
        <v>610</v>
      </c>
      <c r="U214" s="31">
        <v>915</v>
      </c>
      <c r="V214" s="33">
        <v>610</v>
      </c>
      <c r="W214" s="36">
        <v>915</v>
      </c>
      <c r="X214" s="55">
        <v>610</v>
      </c>
      <c r="Y214" s="55">
        <v>915</v>
      </c>
      <c r="Z214" s="33">
        <v>610</v>
      </c>
      <c r="AA214" s="37">
        <v>915</v>
      </c>
      <c r="AB214" s="42">
        <v>300</v>
      </c>
      <c r="AC214" s="43">
        <f t="shared" si="23"/>
        <v>450</v>
      </c>
      <c r="AD214" s="33">
        <f>600*(1+2%)</f>
        <v>612</v>
      </c>
      <c r="AE214" s="33">
        <f t="shared" si="30"/>
        <v>918</v>
      </c>
      <c r="AF214" s="30">
        <v>610</v>
      </c>
      <c r="AG214" s="48">
        <f t="shared" si="31"/>
        <v>915</v>
      </c>
      <c r="AH214" s="46">
        <v>181.52</v>
      </c>
      <c r="AI214" s="44">
        <f t="shared" si="24"/>
        <v>272.28000000000003</v>
      </c>
      <c r="AJ214" s="79">
        <v>600</v>
      </c>
      <c r="AK214" s="79">
        <v>900</v>
      </c>
      <c r="AL214" s="92" t="s">
        <v>832</v>
      </c>
      <c r="AM214" s="93" t="s">
        <v>783</v>
      </c>
    </row>
    <row r="215" spans="1:39" ht="99.15" hidden="1" customHeight="1" x14ac:dyDescent="0.3">
      <c r="A215" s="23">
        <v>189</v>
      </c>
      <c r="B215" s="24" t="s">
        <v>170</v>
      </c>
      <c r="C215" s="23" t="s">
        <v>171</v>
      </c>
      <c r="D215" s="24" t="s">
        <v>183</v>
      </c>
      <c r="E215" s="25"/>
      <c r="F215" s="23" t="s">
        <v>126</v>
      </c>
      <c r="G215" s="71">
        <v>500</v>
      </c>
      <c r="H215" s="71">
        <f t="shared" si="25"/>
        <v>750</v>
      </c>
      <c r="K215" s="21"/>
      <c r="M215" s="71">
        <v>500</v>
      </c>
      <c r="N215" s="71">
        <f t="shared" si="21"/>
        <v>750</v>
      </c>
      <c r="O215" s="29"/>
      <c r="P215" s="30">
        <v>508</v>
      </c>
      <c r="Q215" s="30">
        <v>762</v>
      </c>
      <c r="R215" s="33">
        <v>508</v>
      </c>
      <c r="S215" s="33">
        <f t="shared" si="22"/>
        <v>762</v>
      </c>
      <c r="T215" s="30">
        <v>508</v>
      </c>
      <c r="U215" s="31">
        <v>762</v>
      </c>
      <c r="V215" s="33">
        <v>508</v>
      </c>
      <c r="W215" s="36">
        <v>762</v>
      </c>
      <c r="X215" s="55">
        <v>509</v>
      </c>
      <c r="Y215" s="55">
        <v>763</v>
      </c>
      <c r="Z215" s="33">
        <v>508</v>
      </c>
      <c r="AA215" s="37">
        <v>762</v>
      </c>
      <c r="AB215" s="42">
        <v>250</v>
      </c>
      <c r="AC215" s="43">
        <f t="shared" si="23"/>
        <v>375</v>
      </c>
      <c r="AD215" s="33">
        <f>500*(1+2%)</f>
        <v>510</v>
      </c>
      <c r="AE215" s="33">
        <f t="shared" si="30"/>
        <v>765</v>
      </c>
      <c r="AF215" s="30">
        <v>508</v>
      </c>
      <c r="AG215" s="48">
        <f t="shared" si="31"/>
        <v>762</v>
      </c>
      <c r="AH215" s="46">
        <v>181.52</v>
      </c>
      <c r="AI215" s="44">
        <f t="shared" si="24"/>
        <v>272.28000000000003</v>
      </c>
      <c r="AJ215" s="79">
        <v>500</v>
      </c>
      <c r="AK215" s="79">
        <v>750</v>
      </c>
      <c r="AL215" s="92" t="s">
        <v>833</v>
      </c>
      <c r="AM215" s="93" t="s">
        <v>783</v>
      </c>
    </row>
    <row r="216" spans="1:39" ht="99.15" hidden="1" customHeight="1" x14ac:dyDescent="0.3">
      <c r="A216" s="26">
        <v>190</v>
      </c>
      <c r="B216" s="24" t="s">
        <v>170</v>
      </c>
      <c r="C216" s="23" t="s">
        <v>171</v>
      </c>
      <c r="D216" s="24" t="s">
        <v>184</v>
      </c>
      <c r="E216" s="25"/>
      <c r="F216" s="23" t="s">
        <v>126</v>
      </c>
      <c r="G216" s="71">
        <v>400</v>
      </c>
      <c r="H216" s="71">
        <f t="shared" si="25"/>
        <v>600</v>
      </c>
      <c r="K216" s="21"/>
      <c r="M216" s="71">
        <v>400</v>
      </c>
      <c r="N216" s="71">
        <f t="shared" si="21"/>
        <v>600</v>
      </c>
      <c r="O216" s="29"/>
      <c r="P216" s="30">
        <v>407</v>
      </c>
      <c r="Q216" s="30">
        <v>610.5</v>
      </c>
      <c r="R216" s="33">
        <v>407</v>
      </c>
      <c r="S216" s="33">
        <f t="shared" si="22"/>
        <v>610.5</v>
      </c>
      <c r="T216" s="30">
        <v>407</v>
      </c>
      <c r="U216" s="31">
        <v>610.5</v>
      </c>
      <c r="V216" s="33">
        <v>407</v>
      </c>
      <c r="W216" s="36">
        <v>610.5</v>
      </c>
      <c r="X216" s="55">
        <v>407</v>
      </c>
      <c r="Y216" s="55">
        <v>610</v>
      </c>
      <c r="Z216" s="33">
        <v>407</v>
      </c>
      <c r="AA216" s="37">
        <v>610.5</v>
      </c>
      <c r="AB216" s="42">
        <v>250</v>
      </c>
      <c r="AC216" s="43">
        <f t="shared" si="23"/>
        <v>375</v>
      </c>
      <c r="AD216" s="33">
        <f>400*(1+2%)</f>
        <v>408</v>
      </c>
      <c r="AE216" s="33">
        <f t="shared" si="30"/>
        <v>612</v>
      </c>
      <c r="AF216" s="30">
        <v>407</v>
      </c>
      <c r="AG216" s="48">
        <f t="shared" si="31"/>
        <v>610.5</v>
      </c>
      <c r="AH216" s="46">
        <v>181.52</v>
      </c>
      <c r="AI216" s="44">
        <f t="shared" si="24"/>
        <v>272.28000000000003</v>
      </c>
      <c r="AJ216" s="79">
        <v>400</v>
      </c>
      <c r="AK216" s="79">
        <v>600</v>
      </c>
      <c r="AL216" s="94" t="s">
        <v>1025</v>
      </c>
      <c r="AM216" s="93" t="s">
        <v>783</v>
      </c>
    </row>
    <row r="217" spans="1:39" ht="99.15" hidden="1" customHeight="1" x14ac:dyDescent="0.3">
      <c r="A217" s="23">
        <v>191</v>
      </c>
      <c r="B217" s="24" t="s">
        <v>170</v>
      </c>
      <c r="C217" s="23" t="s">
        <v>171</v>
      </c>
      <c r="D217" s="24" t="s">
        <v>185</v>
      </c>
      <c r="E217" s="25"/>
      <c r="F217" s="23" t="s">
        <v>126</v>
      </c>
      <c r="G217" s="71">
        <v>400</v>
      </c>
      <c r="H217" s="71">
        <f t="shared" si="25"/>
        <v>600</v>
      </c>
      <c r="K217" s="21"/>
      <c r="M217" s="71">
        <v>400</v>
      </c>
      <c r="N217" s="71">
        <f t="shared" si="21"/>
        <v>600</v>
      </c>
      <c r="O217" s="29"/>
      <c r="P217" s="30">
        <v>407</v>
      </c>
      <c r="Q217" s="30">
        <v>610.5</v>
      </c>
      <c r="R217" s="33">
        <v>407</v>
      </c>
      <c r="S217" s="33">
        <f t="shared" si="22"/>
        <v>610.5</v>
      </c>
      <c r="T217" s="30">
        <v>407</v>
      </c>
      <c r="U217" s="31">
        <v>610.5</v>
      </c>
      <c r="V217" s="33">
        <v>407</v>
      </c>
      <c r="W217" s="36">
        <v>610.5</v>
      </c>
      <c r="X217" s="55">
        <v>407</v>
      </c>
      <c r="Y217" s="55">
        <v>610</v>
      </c>
      <c r="Z217" s="33">
        <v>407</v>
      </c>
      <c r="AA217" s="37">
        <v>610.5</v>
      </c>
      <c r="AB217" s="42">
        <v>200</v>
      </c>
      <c r="AC217" s="43">
        <f t="shared" si="23"/>
        <v>300</v>
      </c>
      <c r="AD217" s="33">
        <f>400*(1+2%)</f>
        <v>408</v>
      </c>
      <c r="AE217" s="33">
        <f t="shared" si="30"/>
        <v>612</v>
      </c>
      <c r="AF217" s="30">
        <v>407</v>
      </c>
      <c r="AG217" s="48">
        <f t="shared" si="31"/>
        <v>610.5</v>
      </c>
      <c r="AH217" s="46">
        <v>181.52</v>
      </c>
      <c r="AI217" s="44">
        <f t="shared" si="24"/>
        <v>272.28000000000003</v>
      </c>
      <c r="AJ217" s="79">
        <v>400</v>
      </c>
      <c r="AK217" s="79">
        <v>600</v>
      </c>
      <c r="AL217" s="92" t="s">
        <v>834</v>
      </c>
      <c r="AM217" s="93" t="s">
        <v>783</v>
      </c>
    </row>
    <row r="218" spans="1:39" ht="99.15" hidden="1" customHeight="1" x14ac:dyDescent="0.3">
      <c r="A218" s="26">
        <v>192</v>
      </c>
      <c r="B218" s="24" t="s">
        <v>186</v>
      </c>
      <c r="C218" s="23" t="s">
        <v>171</v>
      </c>
      <c r="D218" s="24" t="s">
        <v>187</v>
      </c>
      <c r="E218" s="25"/>
      <c r="F218" s="23" t="s">
        <v>126</v>
      </c>
      <c r="G218" s="71">
        <v>300</v>
      </c>
      <c r="H218" s="71">
        <f t="shared" si="25"/>
        <v>450</v>
      </c>
      <c r="K218" s="21"/>
      <c r="M218" s="71">
        <v>300</v>
      </c>
      <c r="N218" s="71">
        <f t="shared" si="21"/>
        <v>450</v>
      </c>
      <c r="O218" s="29"/>
      <c r="P218" s="30">
        <v>305</v>
      </c>
      <c r="Q218" s="30">
        <v>457.5</v>
      </c>
      <c r="R218" s="33">
        <v>305</v>
      </c>
      <c r="S218" s="33">
        <f t="shared" si="22"/>
        <v>457.5</v>
      </c>
      <c r="T218" s="30">
        <v>305</v>
      </c>
      <c r="U218" s="31">
        <v>457.5</v>
      </c>
      <c r="V218" s="33">
        <v>305</v>
      </c>
      <c r="W218" s="36">
        <v>457.5</v>
      </c>
      <c r="X218" s="55">
        <v>305</v>
      </c>
      <c r="Y218" s="55">
        <v>458</v>
      </c>
      <c r="Z218" s="33">
        <v>305</v>
      </c>
      <c r="AA218" s="37">
        <v>457.5</v>
      </c>
      <c r="AB218" s="42">
        <v>200</v>
      </c>
      <c r="AC218" s="43">
        <f t="shared" si="23"/>
        <v>300</v>
      </c>
      <c r="AD218" s="33">
        <f>300*(1+2%)</f>
        <v>306</v>
      </c>
      <c r="AE218" s="33">
        <f t="shared" si="30"/>
        <v>459</v>
      </c>
      <c r="AF218" s="30">
        <v>305</v>
      </c>
      <c r="AG218" s="48">
        <f t="shared" si="31"/>
        <v>457.5</v>
      </c>
      <c r="AH218" s="46">
        <v>78.540000000000006</v>
      </c>
      <c r="AI218" s="44">
        <f t="shared" si="24"/>
        <v>117.81</v>
      </c>
      <c r="AJ218" s="79">
        <v>300</v>
      </c>
      <c r="AK218" s="79">
        <v>450</v>
      </c>
      <c r="AL218" s="92" t="s">
        <v>835</v>
      </c>
      <c r="AM218" s="93" t="s">
        <v>783</v>
      </c>
    </row>
    <row r="219" spans="1:39" ht="99.15" hidden="1" customHeight="1" x14ac:dyDescent="0.3">
      <c r="A219" s="23">
        <v>193</v>
      </c>
      <c r="B219" s="24" t="s">
        <v>186</v>
      </c>
      <c r="C219" s="23" t="s">
        <v>171</v>
      </c>
      <c r="D219" s="24" t="s">
        <v>188</v>
      </c>
      <c r="E219" s="25"/>
      <c r="F219" s="23" t="s">
        <v>126</v>
      </c>
      <c r="G219" s="71">
        <v>300</v>
      </c>
      <c r="H219" s="71">
        <f t="shared" si="25"/>
        <v>450</v>
      </c>
      <c r="K219" s="21"/>
      <c r="M219" s="71">
        <v>300</v>
      </c>
      <c r="N219" s="71">
        <f t="shared" si="21"/>
        <v>450</v>
      </c>
      <c r="O219" s="29"/>
      <c r="P219" s="30">
        <v>305</v>
      </c>
      <c r="Q219" s="30">
        <v>457.5</v>
      </c>
      <c r="R219" s="33">
        <v>305</v>
      </c>
      <c r="S219" s="33">
        <f t="shared" si="22"/>
        <v>457.5</v>
      </c>
      <c r="T219" s="30">
        <v>305</v>
      </c>
      <c r="U219" s="31">
        <v>457.5</v>
      </c>
      <c r="V219" s="33">
        <v>305</v>
      </c>
      <c r="W219" s="36">
        <v>457.5</v>
      </c>
      <c r="X219" s="55">
        <v>305</v>
      </c>
      <c r="Y219" s="55">
        <v>458</v>
      </c>
      <c r="Z219" s="33">
        <v>305</v>
      </c>
      <c r="AA219" s="37">
        <v>457.5</v>
      </c>
      <c r="AB219" s="42">
        <v>250</v>
      </c>
      <c r="AC219" s="43">
        <f t="shared" si="23"/>
        <v>375</v>
      </c>
      <c r="AD219" s="33">
        <f>300*(1+2%)</f>
        <v>306</v>
      </c>
      <c r="AE219" s="33">
        <f t="shared" si="30"/>
        <v>459</v>
      </c>
      <c r="AF219" s="30">
        <v>305</v>
      </c>
      <c r="AG219" s="48">
        <f t="shared" si="31"/>
        <v>457.5</v>
      </c>
      <c r="AH219" s="46">
        <v>215.71</v>
      </c>
      <c r="AI219" s="44">
        <f t="shared" si="24"/>
        <v>323.565</v>
      </c>
      <c r="AJ219" s="79">
        <v>300</v>
      </c>
      <c r="AK219" s="79">
        <v>450</v>
      </c>
      <c r="AL219" s="94" t="s">
        <v>1026</v>
      </c>
      <c r="AM219" s="93" t="s">
        <v>783</v>
      </c>
    </row>
    <row r="220" spans="1:39" ht="99.15" hidden="1" customHeight="1" x14ac:dyDescent="0.3">
      <c r="A220" s="26">
        <v>194</v>
      </c>
      <c r="B220" s="24" t="s">
        <v>186</v>
      </c>
      <c r="C220" s="23" t="s">
        <v>171</v>
      </c>
      <c r="D220" s="24" t="s">
        <v>189</v>
      </c>
      <c r="E220" s="25"/>
      <c r="F220" s="23" t="s">
        <v>126</v>
      </c>
      <c r="G220" s="71">
        <v>400</v>
      </c>
      <c r="H220" s="71">
        <f t="shared" si="25"/>
        <v>600</v>
      </c>
      <c r="K220" s="21"/>
      <c r="M220" s="71">
        <v>400</v>
      </c>
      <c r="N220" s="71">
        <f t="shared" ref="N220:N283" si="32">M220*1.5</f>
        <v>600</v>
      </c>
      <c r="O220" s="29"/>
      <c r="P220" s="30">
        <v>407</v>
      </c>
      <c r="Q220" s="30">
        <v>610.5</v>
      </c>
      <c r="R220" s="33">
        <v>407</v>
      </c>
      <c r="S220" s="33">
        <f t="shared" ref="S220:S283" si="33">SUM(R220+R220*0.5)</f>
        <v>610.5</v>
      </c>
      <c r="T220" s="30">
        <v>407</v>
      </c>
      <c r="U220" s="31">
        <v>610.5</v>
      </c>
      <c r="V220" s="33">
        <v>407</v>
      </c>
      <c r="W220" s="36">
        <v>610.5</v>
      </c>
      <c r="X220" s="55">
        <v>407</v>
      </c>
      <c r="Y220" s="55">
        <v>610</v>
      </c>
      <c r="Z220" s="33">
        <v>407</v>
      </c>
      <c r="AA220" s="37">
        <v>610.5</v>
      </c>
      <c r="AB220" s="42">
        <v>200</v>
      </c>
      <c r="AC220" s="43">
        <f t="shared" ref="AC220:AC283" si="34">AB220+AB220*0.5</f>
        <v>300</v>
      </c>
      <c r="AD220" s="33">
        <f>400*(1+2%)</f>
        <v>408</v>
      </c>
      <c r="AE220" s="33">
        <f t="shared" si="30"/>
        <v>612</v>
      </c>
      <c r="AF220" s="30">
        <v>407</v>
      </c>
      <c r="AG220" s="48">
        <f t="shared" si="31"/>
        <v>610.5</v>
      </c>
      <c r="AH220" s="46">
        <v>33.72</v>
      </c>
      <c r="AI220" s="44">
        <f t="shared" si="24"/>
        <v>50.58</v>
      </c>
      <c r="AJ220" s="79">
        <v>400</v>
      </c>
      <c r="AK220" s="79">
        <v>600</v>
      </c>
      <c r="AL220" s="94" t="s">
        <v>1027</v>
      </c>
      <c r="AM220" s="93" t="s">
        <v>783</v>
      </c>
    </row>
    <row r="221" spans="1:39" ht="99.15" hidden="1" customHeight="1" x14ac:dyDescent="0.3">
      <c r="A221" s="23">
        <v>195</v>
      </c>
      <c r="B221" s="24" t="s">
        <v>186</v>
      </c>
      <c r="C221" s="23" t="s">
        <v>171</v>
      </c>
      <c r="D221" s="24" t="s">
        <v>190</v>
      </c>
      <c r="E221" s="25"/>
      <c r="F221" s="23" t="s">
        <v>126</v>
      </c>
      <c r="G221" s="71">
        <v>600</v>
      </c>
      <c r="H221" s="71">
        <f t="shared" si="25"/>
        <v>900</v>
      </c>
      <c r="K221" s="21"/>
      <c r="M221" s="71">
        <v>600</v>
      </c>
      <c r="N221" s="71">
        <f t="shared" si="32"/>
        <v>900</v>
      </c>
      <c r="O221" s="29"/>
      <c r="P221" s="30">
        <v>610</v>
      </c>
      <c r="Q221" s="30">
        <v>915</v>
      </c>
      <c r="R221" s="33">
        <v>610</v>
      </c>
      <c r="S221" s="33">
        <f t="shared" si="33"/>
        <v>915</v>
      </c>
      <c r="T221" s="30">
        <v>610</v>
      </c>
      <c r="U221" s="31">
        <v>915</v>
      </c>
      <c r="V221" s="33">
        <v>610</v>
      </c>
      <c r="W221" s="36">
        <v>915</v>
      </c>
      <c r="X221" s="55">
        <v>610</v>
      </c>
      <c r="Y221" s="55">
        <v>915</v>
      </c>
      <c r="Z221" s="33">
        <v>610</v>
      </c>
      <c r="AA221" s="37">
        <v>915</v>
      </c>
      <c r="AB221" s="42">
        <v>250</v>
      </c>
      <c r="AC221" s="43">
        <f t="shared" si="34"/>
        <v>375</v>
      </c>
      <c r="AD221" s="33">
        <f>600*(1+2%)</f>
        <v>612</v>
      </c>
      <c r="AE221" s="33">
        <f t="shared" si="30"/>
        <v>918</v>
      </c>
      <c r="AF221" s="30">
        <v>610</v>
      </c>
      <c r="AG221" s="48">
        <f t="shared" si="31"/>
        <v>915</v>
      </c>
      <c r="AH221" s="46">
        <v>147.66</v>
      </c>
      <c r="AI221" s="44">
        <f t="shared" ref="AI221:AI284" si="35">AH221*1.5</f>
        <v>221.49</v>
      </c>
      <c r="AJ221" s="79">
        <v>600</v>
      </c>
      <c r="AK221" s="79">
        <v>900</v>
      </c>
      <c r="AL221" s="92" t="s">
        <v>836</v>
      </c>
      <c r="AM221" s="93" t="s">
        <v>783</v>
      </c>
    </row>
    <row r="222" spans="1:39" ht="99.15" hidden="1" customHeight="1" x14ac:dyDescent="0.3">
      <c r="A222" s="26">
        <v>196</v>
      </c>
      <c r="B222" s="24" t="s">
        <v>186</v>
      </c>
      <c r="C222" s="23" t="s">
        <v>171</v>
      </c>
      <c r="D222" s="24" t="s">
        <v>191</v>
      </c>
      <c r="E222" s="25"/>
      <c r="F222" s="23" t="s">
        <v>126</v>
      </c>
      <c r="G222" s="71">
        <v>200</v>
      </c>
      <c r="H222" s="71">
        <f t="shared" si="25"/>
        <v>300</v>
      </c>
      <c r="K222" s="21"/>
      <c r="M222" s="71">
        <v>200</v>
      </c>
      <c r="N222" s="71">
        <f t="shared" si="32"/>
        <v>300</v>
      </c>
      <c r="O222" s="29"/>
      <c r="P222" s="30">
        <v>203</v>
      </c>
      <c r="Q222" s="30">
        <v>304.5</v>
      </c>
      <c r="R222" s="33">
        <v>203</v>
      </c>
      <c r="S222" s="33">
        <f t="shared" si="33"/>
        <v>304.5</v>
      </c>
      <c r="T222" s="30">
        <v>203</v>
      </c>
      <c r="U222" s="31">
        <v>304.5</v>
      </c>
      <c r="V222" s="33">
        <v>203</v>
      </c>
      <c r="W222" s="36">
        <v>304.5</v>
      </c>
      <c r="X222" s="55">
        <v>204</v>
      </c>
      <c r="Y222" s="55">
        <v>305</v>
      </c>
      <c r="Z222" s="33">
        <v>203</v>
      </c>
      <c r="AA222" s="37">
        <v>304.5</v>
      </c>
      <c r="AB222" s="42">
        <v>200</v>
      </c>
      <c r="AC222" s="43">
        <f t="shared" si="34"/>
        <v>300</v>
      </c>
      <c r="AD222" s="33">
        <f>200*(1+2%)</f>
        <v>204</v>
      </c>
      <c r="AE222" s="33">
        <f t="shared" si="30"/>
        <v>306</v>
      </c>
      <c r="AF222" s="30">
        <v>203</v>
      </c>
      <c r="AG222" s="48">
        <f t="shared" si="31"/>
        <v>304.5</v>
      </c>
      <c r="AH222" s="46">
        <v>44.24</v>
      </c>
      <c r="AI222" s="44">
        <f t="shared" si="35"/>
        <v>66.36</v>
      </c>
      <c r="AJ222" s="79">
        <v>200</v>
      </c>
      <c r="AK222" s="79">
        <v>300</v>
      </c>
      <c r="AL222" s="94" t="s">
        <v>1028</v>
      </c>
      <c r="AM222" s="93" t="s">
        <v>783</v>
      </c>
    </row>
    <row r="223" spans="1:39" ht="99.15" hidden="1" customHeight="1" x14ac:dyDescent="0.3">
      <c r="A223" s="23">
        <v>197</v>
      </c>
      <c r="B223" s="24" t="s">
        <v>186</v>
      </c>
      <c r="C223" s="23" t="s">
        <v>171</v>
      </c>
      <c r="D223" s="24" t="s">
        <v>192</v>
      </c>
      <c r="E223" s="25"/>
      <c r="F223" s="23" t="s">
        <v>126</v>
      </c>
      <c r="G223" s="71">
        <v>300</v>
      </c>
      <c r="H223" s="71">
        <f t="shared" ref="H223:H286" si="36">G223*1.5</f>
        <v>450</v>
      </c>
      <c r="K223" s="21"/>
      <c r="M223" s="71">
        <v>300</v>
      </c>
      <c r="N223" s="71">
        <f t="shared" si="32"/>
        <v>450</v>
      </c>
      <c r="O223" s="29"/>
      <c r="P223" s="30">
        <v>305</v>
      </c>
      <c r="Q223" s="30">
        <v>457.5</v>
      </c>
      <c r="R223" s="33">
        <v>305</v>
      </c>
      <c r="S223" s="33">
        <f t="shared" si="33"/>
        <v>457.5</v>
      </c>
      <c r="T223" s="30">
        <v>305</v>
      </c>
      <c r="U223" s="31">
        <v>457.5</v>
      </c>
      <c r="V223" s="33">
        <v>305</v>
      </c>
      <c r="W223" s="36">
        <v>457.5</v>
      </c>
      <c r="X223" s="55">
        <v>305</v>
      </c>
      <c r="Y223" s="55">
        <v>458</v>
      </c>
      <c r="Z223" s="33">
        <v>305</v>
      </c>
      <c r="AA223" s="37">
        <v>457.5</v>
      </c>
      <c r="AB223" s="42">
        <v>250</v>
      </c>
      <c r="AC223" s="43">
        <f t="shared" si="34"/>
        <v>375</v>
      </c>
      <c r="AD223" s="33">
        <f>300*(1+2%)</f>
        <v>306</v>
      </c>
      <c r="AE223" s="33">
        <f t="shared" si="30"/>
        <v>459</v>
      </c>
      <c r="AF223" s="30">
        <v>305</v>
      </c>
      <c r="AG223" s="48">
        <f t="shared" si="31"/>
        <v>457.5</v>
      </c>
      <c r="AH223" s="46">
        <v>442.4</v>
      </c>
      <c r="AI223" s="44">
        <f t="shared" si="35"/>
        <v>663.59999999999991</v>
      </c>
      <c r="AJ223" s="79">
        <v>300</v>
      </c>
      <c r="AK223" s="79">
        <v>450</v>
      </c>
      <c r="AL223" s="94" t="s">
        <v>810</v>
      </c>
      <c r="AM223" s="93" t="s">
        <v>783</v>
      </c>
    </row>
    <row r="224" spans="1:39" ht="99.15" hidden="1" customHeight="1" x14ac:dyDescent="0.3">
      <c r="A224" s="26">
        <v>198</v>
      </c>
      <c r="B224" s="24" t="s">
        <v>186</v>
      </c>
      <c r="C224" s="23" t="s">
        <v>171</v>
      </c>
      <c r="D224" s="24" t="s">
        <v>193</v>
      </c>
      <c r="E224" s="25"/>
      <c r="F224" s="23" t="s">
        <v>126</v>
      </c>
      <c r="G224" s="71">
        <v>300</v>
      </c>
      <c r="H224" s="71">
        <f t="shared" si="36"/>
        <v>450</v>
      </c>
      <c r="K224" s="21"/>
      <c r="M224" s="71">
        <v>300</v>
      </c>
      <c r="N224" s="71">
        <f t="shared" si="32"/>
        <v>450</v>
      </c>
      <c r="O224" s="29"/>
      <c r="P224" s="30">
        <v>305</v>
      </c>
      <c r="Q224" s="30">
        <v>457.5</v>
      </c>
      <c r="R224" s="33">
        <v>305</v>
      </c>
      <c r="S224" s="33">
        <f t="shared" si="33"/>
        <v>457.5</v>
      </c>
      <c r="T224" s="30">
        <v>305</v>
      </c>
      <c r="U224" s="31">
        <v>457.5</v>
      </c>
      <c r="V224" s="33">
        <v>305</v>
      </c>
      <c r="W224" s="36">
        <v>457.5</v>
      </c>
      <c r="X224" s="55">
        <v>305</v>
      </c>
      <c r="Y224" s="55">
        <v>458</v>
      </c>
      <c r="Z224" s="33">
        <v>305</v>
      </c>
      <c r="AA224" s="37">
        <v>457.5</v>
      </c>
      <c r="AB224" s="42">
        <v>200</v>
      </c>
      <c r="AC224" s="43">
        <f t="shared" si="34"/>
        <v>300</v>
      </c>
      <c r="AD224" s="33">
        <f>300*(1+2%)</f>
        <v>306</v>
      </c>
      <c r="AE224" s="33">
        <f t="shared" si="30"/>
        <v>459</v>
      </c>
      <c r="AF224" s="30">
        <v>305</v>
      </c>
      <c r="AG224" s="48">
        <f t="shared" si="31"/>
        <v>457.5</v>
      </c>
      <c r="AH224" s="46">
        <v>78.540000000000006</v>
      </c>
      <c r="AI224" s="44">
        <f t="shared" si="35"/>
        <v>117.81</v>
      </c>
      <c r="AJ224" s="79">
        <v>300</v>
      </c>
      <c r="AK224" s="79">
        <v>450</v>
      </c>
      <c r="AL224" s="92" t="s">
        <v>837</v>
      </c>
      <c r="AM224" s="93" t="s">
        <v>783</v>
      </c>
    </row>
    <row r="225" spans="1:39" ht="99.15" hidden="1" customHeight="1" x14ac:dyDescent="0.3">
      <c r="A225" s="23">
        <v>199</v>
      </c>
      <c r="B225" s="24" t="s">
        <v>186</v>
      </c>
      <c r="C225" s="23" t="s">
        <v>171</v>
      </c>
      <c r="D225" s="24" t="s">
        <v>194</v>
      </c>
      <c r="E225" s="25"/>
      <c r="F225" s="23" t="s">
        <v>126</v>
      </c>
      <c r="G225" s="71">
        <v>600</v>
      </c>
      <c r="H225" s="71">
        <f t="shared" si="36"/>
        <v>900</v>
      </c>
      <c r="K225" s="21"/>
      <c r="M225" s="71">
        <v>600</v>
      </c>
      <c r="N225" s="71">
        <f t="shared" si="32"/>
        <v>900</v>
      </c>
      <c r="O225" s="29"/>
      <c r="P225" s="30">
        <v>610</v>
      </c>
      <c r="Q225" s="30">
        <v>915</v>
      </c>
      <c r="R225" s="33">
        <v>610</v>
      </c>
      <c r="S225" s="33">
        <f t="shared" si="33"/>
        <v>915</v>
      </c>
      <c r="T225" s="30">
        <v>610</v>
      </c>
      <c r="U225" s="31">
        <v>915</v>
      </c>
      <c r="V225" s="33">
        <v>610</v>
      </c>
      <c r="W225" s="36">
        <v>915</v>
      </c>
      <c r="X225" s="55">
        <v>610</v>
      </c>
      <c r="Y225" s="55">
        <v>915</v>
      </c>
      <c r="Z225" s="33">
        <v>610</v>
      </c>
      <c r="AA225" s="37">
        <v>915</v>
      </c>
      <c r="AB225" s="42">
        <v>300</v>
      </c>
      <c r="AC225" s="43">
        <f t="shared" si="34"/>
        <v>450</v>
      </c>
      <c r="AD225" s="33">
        <f>600*(1+2%)</f>
        <v>612</v>
      </c>
      <c r="AE225" s="33">
        <f t="shared" si="30"/>
        <v>918</v>
      </c>
      <c r="AF225" s="30">
        <v>610</v>
      </c>
      <c r="AG225" s="48">
        <f t="shared" si="31"/>
        <v>915</v>
      </c>
      <c r="AH225" s="46">
        <v>500.63</v>
      </c>
      <c r="AI225" s="44">
        <f t="shared" si="35"/>
        <v>750.94499999999994</v>
      </c>
      <c r="AJ225" s="79">
        <v>600</v>
      </c>
      <c r="AK225" s="79">
        <v>900</v>
      </c>
      <c r="AL225" s="94" t="s">
        <v>810</v>
      </c>
      <c r="AM225" s="93" t="s">
        <v>783</v>
      </c>
    </row>
    <row r="226" spans="1:39" ht="99.15" hidden="1" customHeight="1" x14ac:dyDescent="0.3">
      <c r="A226" s="26">
        <v>200</v>
      </c>
      <c r="B226" s="24" t="s">
        <v>186</v>
      </c>
      <c r="C226" s="23" t="s">
        <v>171</v>
      </c>
      <c r="D226" s="24" t="s">
        <v>195</v>
      </c>
      <c r="E226" s="25"/>
      <c r="F226" s="23" t="s">
        <v>716</v>
      </c>
      <c r="G226" s="71">
        <v>2500</v>
      </c>
      <c r="H226" s="71">
        <f t="shared" si="36"/>
        <v>3750</v>
      </c>
      <c r="K226" s="21"/>
      <c r="M226" s="71">
        <v>2500</v>
      </c>
      <c r="N226" s="71">
        <f t="shared" si="32"/>
        <v>3750</v>
      </c>
      <c r="O226" s="29"/>
      <c r="P226" s="30">
        <v>2542</v>
      </c>
      <c r="Q226" s="30">
        <v>3813</v>
      </c>
      <c r="R226" s="33">
        <v>2542</v>
      </c>
      <c r="S226" s="33">
        <f t="shared" si="33"/>
        <v>3813</v>
      </c>
      <c r="T226" s="30">
        <v>2542</v>
      </c>
      <c r="U226" s="31">
        <v>3813</v>
      </c>
      <c r="V226" s="33">
        <v>2542</v>
      </c>
      <c r="W226" s="36">
        <v>3813</v>
      </c>
      <c r="X226" s="55">
        <v>2542</v>
      </c>
      <c r="Y226" s="55">
        <v>3813</v>
      </c>
      <c r="Z226" s="33">
        <v>2542</v>
      </c>
      <c r="AA226" s="37">
        <v>3813</v>
      </c>
      <c r="AB226" s="42">
        <v>800</v>
      </c>
      <c r="AC226" s="43">
        <f t="shared" si="34"/>
        <v>1200</v>
      </c>
      <c r="AD226" s="33">
        <f>2500*(1+2%)</f>
        <v>2550</v>
      </c>
      <c r="AE226" s="33">
        <f t="shared" si="30"/>
        <v>3825</v>
      </c>
      <c r="AF226" s="30">
        <v>2542</v>
      </c>
      <c r="AG226" s="48">
        <f t="shared" si="31"/>
        <v>3813</v>
      </c>
      <c r="AH226" s="46">
        <v>2172.59</v>
      </c>
      <c r="AI226" s="44">
        <f t="shared" si="35"/>
        <v>3258.8850000000002</v>
      </c>
      <c r="AJ226" s="79">
        <v>2500</v>
      </c>
      <c r="AK226" s="79">
        <v>3750</v>
      </c>
      <c r="AL226" s="94" t="s">
        <v>1029</v>
      </c>
      <c r="AM226" s="93" t="s">
        <v>783</v>
      </c>
    </row>
    <row r="227" spans="1:39" ht="99.15" hidden="1" customHeight="1" x14ac:dyDescent="0.3">
      <c r="A227" s="23">
        <v>201</v>
      </c>
      <c r="B227" s="24" t="s">
        <v>186</v>
      </c>
      <c r="C227" s="23" t="s">
        <v>171</v>
      </c>
      <c r="D227" s="24" t="s">
        <v>196</v>
      </c>
      <c r="E227" s="25"/>
      <c r="F227" s="23" t="s">
        <v>126</v>
      </c>
      <c r="G227" s="71">
        <v>700</v>
      </c>
      <c r="H227" s="71">
        <f t="shared" si="36"/>
        <v>1050</v>
      </c>
      <c r="K227" s="21"/>
      <c r="M227" s="71">
        <v>700</v>
      </c>
      <c r="N227" s="71">
        <f t="shared" si="32"/>
        <v>1050</v>
      </c>
      <c r="O227" s="29"/>
      <c r="P227" s="30">
        <v>712</v>
      </c>
      <c r="Q227" s="30">
        <v>1068</v>
      </c>
      <c r="R227" s="33">
        <v>712</v>
      </c>
      <c r="S227" s="33">
        <f t="shared" si="33"/>
        <v>1068</v>
      </c>
      <c r="T227" s="30">
        <v>712</v>
      </c>
      <c r="U227" s="31">
        <v>1068</v>
      </c>
      <c r="V227" s="33">
        <v>712</v>
      </c>
      <c r="W227" s="36">
        <v>1068</v>
      </c>
      <c r="X227" s="55">
        <v>712</v>
      </c>
      <c r="Y227" s="55">
        <v>1068</v>
      </c>
      <c r="Z227" s="33">
        <v>712</v>
      </c>
      <c r="AA227" s="37">
        <v>1068</v>
      </c>
      <c r="AB227" s="42">
        <v>400</v>
      </c>
      <c r="AC227" s="43">
        <f t="shared" si="34"/>
        <v>600</v>
      </c>
      <c r="AD227" s="33">
        <f>700*(1+2%)</f>
        <v>714</v>
      </c>
      <c r="AE227" s="33">
        <f t="shared" si="30"/>
        <v>1071</v>
      </c>
      <c r="AF227" s="30">
        <v>712</v>
      </c>
      <c r="AG227" s="48">
        <f t="shared" si="31"/>
        <v>1068</v>
      </c>
      <c r="AH227" s="46">
        <v>215.02</v>
      </c>
      <c r="AI227" s="44">
        <f t="shared" si="35"/>
        <v>322.53000000000003</v>
      </c>
      <c r="AJ227" s="79">
        <v>700</v>
      </c>
      <c r="AK227" s="79">
        <v>1050</v>
      </c>
      <c r="AL227" s="94" t="s">
        <v>810</v>
      </c>
      <c r="AM227" s="93" t="s">
        <v>783</v>
      </c>
    </row>
    <row r="228" spans="1:39" ht="99.15" hidden="1" customHeight="1" x14ac:dyDescent="0.3">
      <c r="A228" s="26">
        <v>202</v>
      </c>
      <c r="B228" s="24" t="s">
        <v>186</v>
      </c>
      <c r="C228" s="23" t="s">
        <v>171</v>
      </c>
      <c r="D228" s="24" t="s">
        <v>609</v>
      </c>
      <c r="E228" s="25"/>
      <c r="F228" s="23" t="s">
        <v>716</v>
      </c>
      <c r="G228" s="71">
        <v>1000</v>
      </c>
      <c r="H228" s="71">
        <f t="shared" si="36"/>
        <v>1500</v>
      </c>
      <c r="K228" s="21"/>
      <c r="M228" s="71">
        <v>1000</v>
      </c>
      <c r="N228" s="71">
        <f t="shared" si="32"/>
        <v>1500</v>
      </c>
      <c r="O228" s="29"/>
      <c r="P228" s="30">
        <v>1017</v>
      </c>
      <c r="Q228" s="30">
        <v>1525.5</v>
      </c>
      <c r="R228" s="33">
        <v>1017</v>
      </c>
      <c r="S228" s="33">
        <f t="shared" si="33"/>
        <v>1525.5</v>
      </c>
      <c r="T228" s="30">
        <v>1017</v>
      </c>
      <c r="U228" s="31">
        <v>1525.5</v>
      </c>
      <c r="V228" s="33">
        <v>1017</v>
      </c>
      <c r="W228" s="36">
        <v>1525.5</v>
      </c>
      <c r="X228" s="55">
        <v>1017</v>
      </c>
      <c r="Y228" s="55">
        <v>1525</v>
      </c>
      <c r="Z228" s="33">
        <v>1017</v>
      </c>
      <c r="AA228" s="37">
        <v>1525.5</v>
      </c>
      <c r="AB228" s="42">
        <v>700</v>
      </c>
      <c r="AC228" s="43">
        <f t="shared" si="34"/>
        <v>1050</v>
      </c>
      <c r="AD228" s="33">
        <f>1000*(1+2%)</f>
        <v>1020</v>
      </c>
      <c r="AE228" s="33">
        <f t="shared" si="30"/>
        <v>1530</v>
      </c>
      <c r="AF228" s="30">
        <v>1017</v>
      </c>
      <c r="AG228" s="48">
        <f t="shared" si="31"/>
        <v>1525.5</v>
      </c>
      <c r="AH228" s="46">
        <v>6416.09</v>
      </c>
      <c r="AI228" s="44">
        <f t="shared" si="35"/>
        <v>9624.1350000000002</v>
      </c>
      <c r="AJ228" s="79">
        <v>1000</v>
      </c>
      <c r="AK228" s="79">
        <v>1500</v>
      </c>
      <c r="AL228" s="94" t="s">
        <v>1030</v>
      </c>
      <c r="AM228" s="93" t="s">
        <v>783</v>
      </c>
    </row>
    <row r="229" spans="1:39" ht="99.15" hidden="1" customHeight="1" x14ac:dyDescent="0.3">
      <c r="A229" s="23">
        <v>203</v>
      </c>
      <c r="B229" s="24" t="s">
        <v>186</v>
      </c>
      <c r="C229" s="23" t="s">
        <v>171</v>
      </c>
      <c r="D229" s="24" t="s">
        <v>197</v>
      </c>
      <c r="E229" s="25"/>
      <c r="F229" s="23" t="s">
        <v>126</v>
      </c>
      <c r="G229" s="71">
        <v>500</v>
      </c>
      <c r="H229" s="71">
        <f t="shared" si="36"/>
        <v>750</v>
      </c>
      <c r="K229" s="21"/>
      <c r="M229" s="71">
        <v>500</v>
      </c>
      <c r="N229" s="71">
        <f t="shared" si="32"/>
        <v>750</v>
      </c>
      <c r="O229" s="29"/>
      <c r="P229" s="30">
        <v>508</v>
      </c>
      <c r="Q229" s="30">
        <v>762</v>
      </c>
      <c r="R229" s="33">
        <v>508</v>
      </c>
      <c r="S229" s="33">
        <f t="shared" si="33"/>
        <v>762</v>
      </c>
      <c r="T229" s="30">
        <v>508</v>
      </c>
      <c r="U229" s="31">
        <v>762</v>
      </c>
      <c r="V229" s="33">
        <v>508</v>
      </c>
      <c r="W229" s="36">
        <v>762</v>
      </c>
      <c r="X229" s="55">
        <v>509</v>
      </c>
      <c r="Y229" s="55">
        <v>763</v>
      </c>
      <c r="Z229" s="33">
        <v>508</v>
      </c>
      <c r="AA229" s="37">
        <v>762</v>
      </c>
      <c r="AB229" s="42">
        <v>250</v>
      </c>
      <c r="AC229" s="43">
        <f t="shared" si="34"/>
        <v>375</v>
      </c>
      <c r="AD229" s="33">
        <f>500*(1+2%)</f>
        <v>510</v>
      </c>
      <c r="AE229" s="33">
        <f t="shared" si="30"/>
        <v>765</v>
      </c>
      <c r="AF229" s="30">
        <v>508</v>
      </c>
      <c r="AG229" s="48">
        <f t="shared" si="31"/>
        <v>762</v>
      </c>
      <c r="AH229" s="46">
        <v>215.02</v>
      </c>
      <c r="AI229" s="44">
        <f t="shared" si="35"/>
        <v>322.53000000000003</v>
      </c>
      <c r="AJ229" s="79">
        <v>500</v>
      </c>
      <c r="AK229" s="79">
        <v>750</v>
      </c>
      <c r="AL229" s="94" t="s">
        <v>810</v>
      </c>
      <c r="AM229" s="93" t="s">
        <v>783</v>
      </c>
    </row>
    <row r="230" spans="1:39" ht="99.15" hidden="1" customHeight="1" x14ac:dyDescent="0.3">
      <c r="A230" s="26">
        <v>204</v>
      </c>
      <c r="B230" s="24" t="s">
        <v>170</v>
      </c>
      <c r="C230" s="23" t="s">
        <v>171</v>
      </c>
      <c r="D230" s="24" t="s">
        <v>198</v>
      </c>
      <c r="E230" s="25"/>
      <c r="F230" s="23" t="s">
        <v>126</v>
      </c>
      <c r="G230" s="71">
        <v>500</v>
      </c>
      <c r="H230" s="71">
        <f t="shared" si="36"/>
        <v>750</v>
      </c>
      <c r="K230" s="21"/>
      <c r="M230" s="71">
        <v>500</v>
      </c>
      <c r="N230" s="71">
        <f t="shared" si="32"/>
        <v>750</v>
      </c>
      <c r="O230" s="29"/>
      <c r="P230" s="30">
        <v>508</v>
      </c>
      <c r="Q230" s="30">
        <v>762</v>
      </c>
      <c r="R230" s="33">
        <v>508</v>
      </c>
      <c r="S230" s="33">
        <f t="shared" si="33"/>
        <v>762</v>
      </c>
      <c r="T230" s="30">
        <v>508</v>
      </c>
      <c r="U230" s="31">
        <v>762</v>
      </c>
      <c r="V230" s="33">
        <v>508</v>
      </c>
      <c r="W230" s="36">
        <v>762</v>
      </c>
      <c r="X230" s="55">
        <v>509</v>
      </c>
      <c r="Y230" s="55">
        <v>763</v>
      </c>
      <c r="Z230" s="33">
        <v>508</v>
      </c>
      <c r="AA230" s="37">
        <v>762</v>
      </c>
      <c r="AB230" s="42">
        <v>150</v>
      </c>
      <c r="AC230" s="43">
        <f t="shared" si="34"/>
        <v>225</v>
      </c>
      <c r="AD230" s="33">
        <f>500*(1+2%)</f>
        <v>510</v>
      </c>
      <c r="AE230" s="33">
        <f t="shared" si="30"/>
        <v>765</v>
      </c>
      <c r="AF230" s="30">
        <v>508</v>
      </c>
      <c r="AG230" s="48">
        <f t="shared" si="31"/>
        <v>762</v>
      </c>
      <c r="AH230" s="46">
        <v>442.39</v>
      </c>
      <c r="AI230" s="44">
        <f t="shared" si="35"/>
        <v>663.58500000000004</v>
      </c>
      <c r="AJ230" s="79">
        <v>500</v>
      </c>
      <c r="AK230" s="79">
        <v>750</v>
      </c>
      <c r="AL230" s="92" t="s">
        <v>838</v>
      </c>
      <c r="AM230" s="93" t="s">
        <v>783</v>
      </c>
    </row>
    <row r="231" spans="1:39" ht="99.15" customHeight="1" x14ac:dyDescent="0.3">
      <c r="A231" s="23">
        <v>205</v>
      </c>
      <c r="B231" s="24" t="s">
        <v>170</v>
      </c>
      <c r="C231" s="23" t="s">
        <v>171</v>
      </c>
      <c r="D231" s="24" t="s">
        <v>199</v>
      </c>
      <c r="E231" s="25"/>
      <c r="F231" s="23" t="s">
        <v>126</v>
      </c>
      <c r="G231" s="71">
        <v>500</v>
      </c>
      <c r="H231" s="71">
        <f t="shared" si="36"/>
        <v>750</v>
      </c>
      <c r="K231" s="21"/>
      <c r="M231" s="71">
        <v>500</v>
      </c>
      <c r="N231" s="71">
        <f t="shared" si="32"/>
        <v>750</v>
      </c>
      <c r="O231" s="29"/>
      <c r="P231" s="30">
        <v>508</v>
      </c>
      <c r="Q231" s="30">
        <v>762</v>
      </c>
      <c r="R231" s="33">
        <v>508</v>
      </c>
      <c r="S231" s="33">
        <f t="shared" si="33"/>
        <v>762</v>
      </c>
      <c r="T231" s="30">
        <v>508</v>
      </c>
      <c r="U231" s="31">
        <v>762</v>
      </c>
      <c r="V231" s="33">
        <v>508</v>
      </c>
      <c r="W231" s="36">
        <v>762</v>
      </c>
      <c r="X231" s="55">
        <v>509</v>
      </c>
      <c r="Y231" s="55">
        <v>763</v>
      </c>
      <c r="Z231" s="33">
        <v>508</v>
      </c>
      <c r="AA231" s="37">
        <v>762</v>
      </c>
      <c r="AB231" s="42">
        <v>200</v>
      </c>
      <c r="AC231" s="43">
        <f t="shared" si="34"/>
        <v>300</v>
      </c>
      <c r="AD231" s="33">
        <f>500*(1+2%)</f>
        <v>510</v>
      </c>
      <c r="AE231" s="33">
        <f t="shared" si="30"/>
        <v>765</v>
      </c>
      <c r="AF231" s="30">
        <v>508</v>
      </c>
      <c r="AG231" s="48">
        <f t="shared" si="31"/>
        <v>762</v>
      </c>
      <c r="AH231" s="46">
        <v>442.39</v>
      </c>
      <c r="AI231" s="44">
        <f t="shared" si="35"/>
        <v>663.58500000000004</v>
      </c>
      <c r="AJ231" s="79">
        <v>500</v>
      </c>
      <c r="AK231" s="79">
        <v>750</v>
      </c>
      <c r="AL231" s="92" t="s">
        <v>839</v>
      </c>
      <c r="AM231" s="95" t="s">
        <v>787</v>
      </c>
    </row>
    <row r="232" spans="1:39" ht="99.15" customHeight="1" x14ac:dyDescent="0.3">
      <c r="A232" s="26">
        <v>206</v>
      </c>
      <c r="B232" s="24" t="s">
        <v>170</v>
      </c>
      <c r="C232" s="23" t="s">
        <v>171</v>
      </c>
      <c r="D232" s="24" t="s">
        <v>200</v>
      </c>
      <c r="E232" s="25"/>
      <c r="F232" s="23" t="s">
        <v>126</v>
      </c>
      <c r="G232" s="71">
        <v>500</v>
      </c>
      <c r="H232" s="71">
        <f t="shared" si="36"/>
        <v>750</v>
      </c>
      <c r="K232" s="21"/>
      <c r="M232" s="71">
        <v>500</v>
      </c>
      <c r="N232" s="71">
        <f t="shared" si="32"/>
        <v>750</v>
      </c>
      <c r="O232" s="29"/>
      <c r="P232" s="30">
        <v>508</v>
      </c>
      <c r="Q232" s="30">
        <v>762</v>
      </c>
      <c r="R232" s="33">
        <v>508</v>
      </c>
      <c r="S232" s="33">
        <f t="shared" si="33"/>
        <v>762</v>
      </c>
      <c r="T232" s="30">
        <v>508</v>
      </c>
      <c r="U232" s="31">
        <v>762</v>
      </c>
      <c r="V232" s="33">
        <v>508</v>
      </c>
      <c r="W232" s="36">
        <v>762</v>
      </c>
      <c r="X232" s="55">
        <v>509</v>
      </c>
      <c r="Y232" s="55">
        <v>763</v>
      </c>
      <c r="Z232" s="33">
        <v>508</v>
      </c>
      <c r="AA232" s="37">
        <v>762</v>
      </c>
      <c r="AB232" s="42">
        <v>250</v>
      </c>
      <c r="AC232" s="43">
        <f t="shared" si="34"/>
        <v>375</v>
      </c>
      <c r="AD232" s="33">
        <f>500*(1+2%)</f>
        <v>510</v>
      </c>
      <c r="AE232" s="33">
        <f t="shared" si="30"/>
        <v>765</v>
      </c>
      <c r="AF232" s="30">
        <v>508</v>
      </c>
      <c r="AG232" s="48">
        <f t="shared" si="31"/>
        <v>762</v>
      </c>
      <c r="AH232" s="46">
        <v>621.74</v>
      </c>
      <c r="AI232" s="44">
        <f t="shared" si="35"/>
        <v>932.61</v>
      </c>
      <c r="AJ232" s="79">
        <v>500</v>
      </c>
      <c r="AK232" s="79">
        <v>750</v>
      </c>
      <c r="AL232" s="92" t="s">
        <v>840</v>
      </c>
      <c r="AM232" s="95" t="s">
        <v>787</v>
      </c>
    </row>
    <row r="233" spans="1:39" ht="99.15" hidden="1" customHeight="1" x14ac:dyDescent="0.3">
      <c r="A233" s="23">
        <v>207</v>
      </c>
      <c r="B233" s="24" t="s">
        <v>170</v>
      </c>
      <c r="C233" s="23" t="s">
        <v>171</v>
      </c>
      <c r="D233" s="24" t="s">
        <v>201</v>
      </c>
      <c r="E233" s="25"/>
      <c r="F233" s="23" t="s">
        <v>126</v>
      </c>
      <c r="G233" s="71">
        <v>600</v>
      </c>
      <c r="H233" s="71">
        <f t="shared" si="36"/>
        <v>900</v>
      </c>
      <c r="K233" s="21"/>
      <c r="M233" s="71">
        <v>600</v>
      </c>
      <c r="N233" s="71">
        <f t="shared" si="32"/>
        <v>900</v>
      </c>
      <c r="O233" s="29"/>
      <c r="P233" s="30">
        <v>610</v>
      </c>
      <c r="Q233" s="30">
        <v>915</v>
      </c>
      <c r="R233" s="33">
        <v>610</v>
      </c>
      <c r="S233" s="33">
        <f t="shared" si="33"/>
        <v>915</v>
      </c>
      <c r="T233" s="30">
        <v>610</v>
      </c>
      <c r="U233" s="31">
        <v>915</v>
      </c>
      <c r="V233" s="33">
        <v>610</v>
      </c>
      <c r="W233" s="36">
        <v>915</v>
      </c>
      <c r="X233" s="55">
        <v>610</v>
      </c>
      <c r="Y233" s="55">
        <v>915</v>
      </c>
      <c r="Z233" s="33">
        <v>610</v>
      </c>
      <c r="AA233" s="37">
        <v>915</v>
      </c>
      <c r="AB233" s="42">
        <v>200</v>
      </c>
      <c r="AC233" s="43">
        <f t="shared" si="34"/>
        <v>300</v>
      </c>
      <c r="AD233" s="33">
        <f>600*(1+2%)</f>
        <v>612</v>
      </c>
      <c r="AE233" s="33">
        <f t="shared" si="30"/>
        <v>918</v>
      </c>
      <c r="AF233" s="30">
        <v>610</v>
      </c>
      <c r="AG233" s="48">
        <f t="shared" si="31"/>
        <v>915</v>
      </c>
      <c r="AH233" s="46">
        <v>442.4</v>
      </c>
      <c r="AI233" s="44">
        <f t="shared" si="35"/>
        <v>663.59999999999991</v>
      </c>
      <c r="AJ233" s="79">
        <v>600</v>
      </c>
      <c r="AK233" s="79">
        <v>900</v>
      </c>
      <c r="AL233" s="92" t="s">
        <v>841</v>
      </c>
      <c r="AM233" s="93" t="s">
        <v>783</v>
      </c>
    </row>
    <row r="234" spans="1:39" ht="99.15" customHeight="1" x14ac:dyDescent="0.3">
      <c r="A234" s="26">
        <v>208</v>
      </c>
      <c r="B234" s="24" t="s">
        <v>170</v>
      </c>
      <c r="C234" s="23" t="s">
        <v>171</v>
      </c>
      <c r="D234" s="24" t="s">
        <v>202</v>
      </c>
      <c r="E234" s="25"/>
      <c r="F234" s="23" t="s">
        <v>126</v>
      </c>
      <c r="G234" s="71">
        <v>600</v>
      </c>
      <c r="H234" s="71">
        <f t="shared" si="36"/>
        <v>900</v>
      </c>
      <c r="K234" s="21"/>
      <c r="M234" s="71">
        <v>600</v>
      </c>
      <c r="N234" s="71">
        <f t="shared" si="32"/>
        <v>900</v>
      </c>
      <c r="O234" s="29"/>
      <c r="P234" s="30">
        <v>610</v>
      </c>
      <c r="Q234" s="30">
        <v>915</v>
      </c>
      <c r="R234" s="33">
        <v>610</v>
      </c>
      <c r="S234" s="33">
        <f t="shared" si="33"/>
        <v>915</v>
      </c>
      <c r="T234" s="30">
        <v>610</v>
      </c>
      <c r="U234" s="31">
        <v>915</v>
      </c>
      <c r="V234" s="33">
        <v>610</v>
      </c>
      <c r="W234" s="36">
        <v>915</v>
      </c>
      <c r="X234" s="55">
        <v>610</v>
      </c>
      <c r="Y234" s="55">
        <v>915</v>
      </c>
      <c r="Z234" s="33">
        <v>610</v>
      </c>
      <c r="AA234" s="37">
        <v>915</v>
      </c>
      <c r="AB234" s="42">
        <v>250</v>
      </c>
      <c r="AC234" s="43">
        <f t="shared" si="34"/>
        <v>375</v>
      </c>
      <c r="AD234" s="33">
        <f>600*(1+2%)</f>
        <v>612</v>
      </c>
      <c r="AE234" s="33">
        <f t="shared" si="30"/>
        <v>918</v>
      </c>
      <c r="AF234" s="30">
        <v>610</v>
      </c>
      <c r="AG234" s="48">
        <f t="shared" si="31"/>
        <v>915</v>
      </c>
      <c r="AH234" s="46">
        <v>442.4</v>
      </c>
      <c r="AI234" s="44">
        <f t="shared" si="35"/>
        <v>663.59999999999991</v>
      </c>
      <c r="AJ234" s="79">
        <v>600</v>
      </c>
      <c r="AK234" s="79">
        <v>900</v>
      </c>
      <c r="AL234" s="92" t="s">
        <v>842</v>
      </c>
      <c r="AM234" s="95" t="s">
        <v>787</v>
      </c>
    </row>
    <row r="235" spans="1:39" ht="99.15" customHeight="1" x14ac:dyDescent="0.3">
      <c r="A235" s="23">
        <v>209</v>
      </c>
      <c r="B235" s="24" t="s">
        <v>170</v>
      </c>
      <c r="C235" s="23" t="s">
        <v>171</v>
      </c>
      <c r="D235" s="24" t="s">
        <v>203</v>
      </c>
      <c r="E235" s="25"/>
      <c r="F235" s="23" t="s">
        <v>126</v>
      </c>
      <c r="G235" s="71">
        <v>600</v>
      </c>
      <c r="H235" s="71">
        <f t="shared" si="36"/>
        <v>900</v>
      </c>
      <c r="K235" s="21"/>
      <c r="M235" s="71">
        <v>600</v>
      </c>
      <c r="N235" s="71">
        <f t="shared" si="32"/>
        <v>900</v>
      </c>
      <c r="O235" s="29"/>
      <c r="P235" s="30">
        <v>610</v>
      </c>
      <c r="Q235" s="30">
        <v>915</v>
      </c>
      <c r="R235" s="33">
        <v>610</v>
      </c>
      <c r="S235" s="33">
        <f t="shared" si="33"/>
        <v>915</v>
      </c>
      <c r="T235" s="30">
        <v>610</v>
      </c>
      <c r="U235" s="31">
        <v>915</v>
      </c>
      <c r="V235" s="33">
        <v>610</v>
      </c>
      <c r="W235" s="36">
        <v>915</v>
      </c>
      <c r="X235" s="55">
        <v>610</v>
      </c>
      <c r="Y235" s="55">
        <v>915</v>
      </c>
      <c r="Z235" s="33">
        <v>610</v>
      </c>
      <c r="AA235" s="37">
        <v>915</v>
      </c>
      <c r="AB235" s="42">
        <v>300</v>
      </c>
      <c r="AC235" s="43">
        <f t="shared" si="34"/>
        <v>450</v>
      </c>
      <c r="AD235" s="33">
        <f>600*(1+2%)</f>
        <v>612</v>
      </c>
      <c r="AE235" s="33">
        <f t="shared" si="30"/>
        <v>918</v>
      </c>
      <c r="AF235" s="30">
        <v>610</v>
      </c>
      <c r="AG235" s="48">
        <f t="shared" si="31"/>
        <v>915</v>
      </c>
      <c r="AH235" s="46">
        <v>621.74</v>
      </c>
      <c r="AI235" s="44">
        <f t="shared" si="35"/>
        <v>932.61</v>
      </c>
      <c r="AJ235" s="79">
        <v>600</v>
      </c>
      <c r="AK235" s="79">
        <v>900</v>
      </c>
      <c r="AL235" s="92" t="s">
        <v>843</v>
      </c>
      <c r="AM235" s="95" t="s">
        <v>787</v>
      </c>
    </row>
    <row r="236" spans="1:39" ht="99.15" hidden="1" customHeight="1" x14ac:dyDescent="0.3">
      <c r="A236" s="26">
        <v>210</v>
      </c>
      <c r="B236" s="24" t="s">
        <v>170</v>
      </c>
      <c r="C236" s="23" t="s">
        <v>171</v>
      </c>
      <c r="D236" s="24" t="s">
        <v>204</v>
      </c>
      <c r="E236" s="25"/>
      <c r="F236" s="23" t="s">
        <v>126</v>
      </c>
      <c r="G236" s="71">
        <v>600</v>
      </c>
      <c r="H236" s="71">
        <f t="shared" si="36"/>
        <v>900</v>
      </c>
      <c r="K236" s="21"/>
      <c r="M236" s="71">
        <v>600</v>
      </c>
      <c r="N236" s="71">
        <f t="shared" si="32"/>
        <v>900</v>
      </c>
      <c r="O236" s="29"/>
      <c r="P236" s="30">
        <v>610</v>
      </c>
      <c r="Q236" s="30">
        <v>915</v>
      </c>
      <c r="R236" s="33">
        <v>610</v>
      </c>
      <c r="S236" s="33">
        <f t="shared" si="33"/>
        <v>915</v>
      </c>
      <c r="T236" s="30">
        <v>610</v>
      </c>
      <c r="U236" s="31">
        <v>915</v>
      </c>
      <c r="V236" s="33">
        <v>610</v>
      </c>
      <c r="W236" s="36">
        <v>915</v>
      </c>
      <c r="X236" s="55">
        <v>610</v>
      </c>
      <c r="Y236" s="55">
        <v>915</v>
      </c>
      <c r="Z236" s="33">
        <v>610</v>
      </c>
      <c r="AA236" s="37">
        <v>915</v>
      </c>
      <c r="AB236" s="42">
        <v>500</v>
      </c>
      <c r="AC236" s="43">
        <f t="shared" si="34"/>
        <v>750</v>
      </c>
      <c r="AD236" s="33">
        <f>600*(1+2%)</f>
        <v>612</v>
      </c>
      <c r="AE236" s="33">
        <f t="shared" si="30"/>
        <v>918</v>
      </c>
      <c r="AF236" s="30">
        <v>610</v>
      </c>
      <c r="AG236" s="48">
        <f t="shared" si="31"/>
        <v>915</v>
      </c>
      <c r="AH236" s="46">
        <v>294.25</v>
      </c>
      <c r="AI236" s="44">
        <f t="shared" si="35"/>
        <v>441.375</v>
      </c>
      <c r="AJ236" s="79">
        <v>600</v>
      </c>
      <c r="AK236" s="79">
        <v>900</v>
      </c>
      <c r="AL236" s="92" t="s">
        <v>844</v>
      </c>
      <c r="AM236" s="93" t="s">
        <v>783</v>
      </c>
    </row>
    <row r="237" spans="1:39" ht="99.15" hidden="1" customHeight="1" x14ac:dyDescent="0.3">
      <c r="A237" s="23">
        <v>211</v>
      </c>
      <c r="B237" s="24" t="s">
        <v>170</v>
      </c>
      <c r="C237" s="23" t="s">
        <v>171</v>
      </c>
      <c r="D237" s="24" t="s">
        <v>205</v>
      </c>
      <c r="E237" s="25"/>
      <c r="F237" s="23" t="s">
        <v>126</v>
      </c>
      <c r="G237" s="71">
        <v>500</v>
      </c>
      <c r="H237" s="71">
        <f t="shared" si="36"/>
        <v>750</v>
      </c>
      <c r="K237" s="21"/>
      <c r="M237" s="71">
        <v>500</v>
      </c>
      <c r="N237" s="71">
        <f t="shared" si="32"/>
        <v>750</v>
      </c>
      <c r="O237" s="29"/>
      <c r="P237" s="30">
        <v>508</v>
      </c>
      <c r="Q237" s="30">
        <v>762</v>
      </c>
      <c r="R237" s="33">
        <v>508</v>
      </c>
      <c r="S237" s="33">
        <f t="shared" si="33"/>
        <v>762</v>
      </c>
      <c r="T237" s="30">
        <v>508</v>
      </c>
      <c r="U237" s="31">
        <v>762</v>
      </c>
      <c r="V237" s="33">
        <v>508</v>
      </c>
      <c r="W237" s="36">
        <v>762</v>
      </c>
      <c r="X237" s="55">
        <v>509</v>
      </c>
      <c r="Y237" s="55">
        <v>763</v>
      </c>
      <c r="Z237" s="33">
        <v>508</v>
      </c>
      <c r="AA237" s="37">
        <v>762</v>
      </c>
      <c r="AB237" s="42">
        <v>400</v>
      </c>
      <c r="AC237" s="43">
        <f t="shared" si="34"/>
        <v>600</v>
      </c>
      <c r="AD237" s="33">
        <f>500*(1+2%)</f>
        <v>510</v>
      </c>
      <c r="AE237" s="33">
        <f t="shared" si="30"/>
        <v>765</v>
      </c>
      <c r="AF237" s="30">
        <v>508</v>
      </c>
      <c r="AG237" s="48">
        <f t="shared" si="31"/>
        <v>762</v>
      </c>
      <c r="AH237" s="46">
        <v>294.25</v>
      </c>
      <c r="AI237" s="44">
        <f t="shared" si="35"/>
        <v>441.375</v>
      </c>
      <c r="AJ237" s="79">
        <v>500</v>
      </c>
      <c r="AK237" s="79">
        <v>750</v>
      </c>
      <c r="AL237" s="94" t="s">
        <v>810</v>
      </c>
      <c r="AM237" s="93" t="s">
        <v>783</v>
      </c>
    </row>
    <row r="238" spans="1:39" ht="99.15" hidden="1" customHeight="1" x14ac:dyDescent="0.3">
      <c r="A238" s="26">
        <v>212</v>
      </c>
      <c r="B238" s="24" t="s">
        <v>170</v>
      </c>
      <c r="C238" s="23" t="s">
        <v>171</v>
      </c>
      <c r="D238" s="24" t="s">
        <v>206</v>
      </c>
      <c r="E238" s="25"/>
      <c r="F238" s="23" t="s">
        <v>126</v>
      </c>
      <c r="G238" s="71">
        <v>500</v>
      </c>
      <c r="H238" s="71">
        <f t="shared" si="36"/>
        <v>750</v>
      </c>
      <c r="K238" s="21"/>
      <c r="M238" s="71">
        <v>500</v>
      </c>
      <c r="N238" s="71">
        <f t="shared" si="32"/>
        <v>750</v>
      </c>
      <c r="O238" s="29"/>
      <c r="P238" s="30">
        <v>508</v>
      </c>
      <c r="Q238" s="30">
        <v>762</v>
      </c>
      <c r="R238" s="33">
        <v>508</v>
      </c>
      <c r="S238" s="33">
        <f t="shared" si="33"/>
        <v>762</v>
      </c>
      <c r="T238" s="30">
        <v>508</v>
      </c>
      <c r="U238" s="31">
        <v>762</v>
      </c>
      <c r="V238" s="33">
        <v>508</v>
      </c>
      <c r="W238" s="36">
        <v>762</v>
      </c>
      <c r="X238" s="55">
        <v>509</v>
      </c>
      <c r="Y238" s="55">
        <v>763</v>
      </c>
      <c r="Z238" s="33">
        <v>508</v>
      </c>
      <c r="AA238" s="37">
        <v>762</v>
      </c>
      <c r="AB238" s="42">
        <v>350</v>
      </c>
      <c r="AC238" s="43">
        <f t="shared" si="34"/>
        <v>525</v>
      </c>
      <c r="AD238" s="33">
        <f>500*(1+2%)</f>
        <v>510</v>
      </c>
      <c r="AE238" s="33">
        <f t="shared" si="30"/>
        <v>765</v>
      </c>
      <c r="AF238" s="30">
        <v>508</v>
      </c>
      <c r="AG238" s="48">
        <f t="shared" si="31"/>
        <v>762</v>
      </c>
      <c r="AH238" s="46">
        <v>294.25</v>
      </c>
      <c r="AI238" s="44">
        <f t="shared" si="35"/>
        <v>441.375</v>
      </c>
      <c r="AJ238" s="79">
        <v>500</v>
      </c>
      <c r="AK238" s="79">
        <v>750</v>
      </c>
      <c r="AL238" s="92" t="s">
        <v>845</v>
      </c>
      <c r="AM238" s="93" t="s">
        <v>783</v>
      </c>
    </row>
    <row r="239" spans="1:39" ht="99.15" hidden="1" customHeight="1" x14ac:dyDescent="0.3">
      <c r="A239" s="23">
        <v>213</v>
      </c>
      <c r="B239" s="24" t="s">
        <v>170</v>
      </c>
      <c r="C239" s="23" t="s">
        <v>171</v>
      </c>
      <c r="D239" s="24" t="s">
        <v>207</v>
      </c>
      <c r="E239" s="25"/>
      <c r="F239" s="23" t="s">
        <v>126</v>
      </c>
      <c r="G239" s="71">
        <v>400</v>
      </c>
      <c r="H239" s="71">
        <f t="shared" si="36"/>
        <v>600</v>
      </c>
      <c r="K239" s="21"/>
      <c r="M239" s="71">
        <v>400</v>
      </c>
      <c r="N239" s="71">
        <f t="shared" si="32"/>
        <v>600</v>
      </c>
      <c r="O239" s="29"/>
      <c r="P239" s="30">
        <v>407</v>
      </c>
      <c r="Q239" s="30">
        <v>610.5</v>
      </c>
      <c r="R239" s="33">
        <v>407</v>
      </c>
      <c r="S239" s="33">
        <f t="shared" si="33"/>
        <v>610.5</v>
      </c>
      <c r="T239" s="30">
        <v>407</v>
      </c>
      <c r="U239" s="31">
        <v>610.5</v>
      </c>
      <c r="V239" s="33">
        <v>407</v>
      </c>
      <c r="W239" s="36">
        <v>610.5</v>
      </c>
      <c r="X239" s="55">
        <v>407</v>
      </c>
      <c r="Y239" s="55">
        <v>610</v>
      </c>
      <c r="Z239" s="33">
        <v>407</v>
      </c>
      <c r="AA239" s="37">
        <v>610.5</v>
      </c>
      <c r="AB239" s="42">
        <v>350</v>
      </c>
      <c r="AC239" s="43">
        <f t="shared" si="34"/>
        <v>525</v>
      </c>
      <c r="AD239" s="33">
        <f>400*(1+2%)</f>
        <v>408</v>
      </c>
      <c r="AE239" s="33">
        <f t="shared" si="30"/>
        <v>612</v>
      </c>
      <c r="AF239" s="30">
        <v>407</v>
      </c>
      <c r="AG239" s="48">
        <f t="shared" si="31"/>
        <v>610.5</v>
      </c>
      <c r="AH239" s="46">
        <v>294.25</v>
      </c>
      <c r="AI239" s="44">
        <f t="shared" si="35"/>
        <v>441.375</v>
      </c>
      <c r="AJ239" s="79">
        <v>400</v>
      </c>
      <c r="AK239" s="79">
        <v>600</v>
      </c>
      <c r="AL239" s="92" t="s">
        <v>846</v>
      </c>
      <c r="AM239" s="93" t="s">
        <v>783</v>
      </c>
    </row>
    <row r="240" spans="1:39" ht="99.15" hidden="1" customHeight="1" x14ac:dyDescent="0.3">
      <c r="A240" s="26">
        <v>214</v>
      </c>
      <c r="B240" s="24" t="s">
        <v>170</v>
      </c>
      <c r="C240" s="23" t="s">
        <v>171</v>
      </c>
      <c r="D240" s="24" t="s">
        <v>208</v>
      </c>
      <c r="E240" s="25" t="s">
        <v>209</v>
      </c>
      <c r="F240" s="23" t="s">
        <v>126</v>
      </c>
      <c r="G240" s="71">
        <v>250</v>
      </c>
      <c r="H240" s="71">
        <f t="shared" si="36"/>
        <v>375</v>
      </c>
      <c r="K240" s="21"/>
      <c r="M240" s="71">
        <v>250</v>
      </c>
      <c r="N240" s="71">
        <f t="shared" si="32"/>
        <v>375</v>
      </c>
      <c r="O240" s="29"/>
      <c r="P240" s="30">
        <v>254</v>
      </c>
      <c r="Q240" s="30">
        <v>381</v>
      </c>
      <c r="R240" s="33">
        <v>254</v>
      </c>
      <c r="S240" s="33">
        <f t="shared" si="33"/>
        <v>381</v>
      </c>
      <c r="T240" s="30">
        <v>254</v>
      </c>
      <c r="U240" s="31">
        <v>381</v>
      </c>
      <c r="V240" s="33">
        <v>254</v>
      </c>
      <c r="W240" s="36">
        <v>381</v>
      </c>
      <c r="X240" s="55">
        <v>255</v>
      </c>
      <c r="Y240" s="55">
        <v>382</v>
      </c>
      <c r="Z240" s="33">
        <v>254</v>
      </c>
      <c r="AA240" s="37">
        <v>381</v>
      </c>
      <c r="AB240" s="42">
        <v>150</v>
      </c>
      <c r="AC240" s="43">
        <f t="shared" si="34"/>
        <v>225</v>
      </c>
      <c r="AD240" s="33">
        <f>250*(1+2%)</f>
        <v>255</v>
      </c>
      <c r="AE240" s="33">
        <f t="shared" si="30"/>
        <v>382.5</v>
      </c>
      <c r="AF240" s="30">
        <v>254</v>
      </c>
      <c r="AG240" s="48">
        <f t="shared" si="31"/>
        <v>381</v>
      </c>
      <c r="AH240" s="46">
        <v>44.24</v>
      </c>
      <c r="AI240" s="44">
        <f t="shared" si="35"/>
        <v>66.36</v>
      </c>
      <c r="AJ240" s="79">
        <v>250</v>
      </c>
      <c r="AK240" s="79">
        <v>375</v>
      </c>
      <c r="AL240" s="94" t="s">
        <v>1031</v>
      </c>
      <c r="AM240" s="93" t="s">
        <v>783</v>
      </c>
    </row>
    <row r="241" spans="1:39" ht="99.15" hidden="1" customHeight="1" x14ac:dyDescent="0.3">
      <c r="A241" s="23">
        <v>215</v>
      </c>
      <c r="B241" s="24" t="s">
        <v>170</v>
      </c>
      <c r="C241" s="23" t="s">
        <v>171</v>
      </c>
      <c r="D241" s="24" t="s">
        <v>210</v>
      </c>
      <c r="E241" s="25" t="s">
        <v>209</v>
      </c>
      <c r="F241" s="23" t="s">
        <v>126</v>
      </c>
      <c r="G241" s="71">
        <v>150</v>
      </c>
      <c r="H241" s="71">
        <f t="shared" si="36"/>
        <v>225</v>
      </c>
      <c r="K241" s="21"/>
      <c r="M241" s="71">
        <v>150</v>
      </c>
      <c r="N241" s="71">
        <f t="shared" si="32"/>
        <v>225</v>
      </c>
      <c r="O241" s="29"/>
      <c r="P241" s="30">
        <v>153</v>
      </c>
      <c r="Q241" s="30">
        <v>229.5</v>
      </c>
      <c r="R241" s="33">
        <v>153</v>
      </c>
      <c r="S241" s="33">
        <f t="shared" si="33"/>
        <v>229.5</v>
      </c>
      <c r="T241" s="30">
        <v>153</v>
      </c>
      <c r="U241" s="31">
        <v>229.5</v>
      </c>
      <c r="V241" s="33">
        <v>153</v>
      </c>
      <c r="W241" s="36">
        <v>229.5</v>
      </c>
      <c r="X241" s="55">
        <v>153</v>
      </c>
      <c r="Y241" s="55">
        <v>229</v>
      </c>
      <c r="Z241" s="33">
        <v>153</v>
      </c>
      <c r="AA241" s="37">
        <v>229.5</v>
      </c>
      <c r="AB241" s="42">
        <v>150</v>
      </c>
      <c r="AC241" s="43">
        <f t="shared" si="34"/>
        <v>225</v>
      </c>
      <c r="AD241" s="33">
        <f>150*(1+2%)</f>
        <v>153</v>
      </c>
      <c r="AE241" s="33">
        <f t="shared" si="30"/>
        <v>229.5</v>
      </c>
      <c r="AF241" s="30">
        <v>153</v>
      </c>
      <c r="AG241" s="48">
        <f t="shared" si="31"/>
        <v>229.5</v>
      </c>
      <c r="AH241" s="46">
        <v>78.540000000000006</v>
      </c>
      <c r="AI241" s="44">
        <f t="shared" si="35"/>
        <v>117.81</v>
      </c>
      <c r="AJ241" s="79">
        <v>150</v>
      </c>
      <c r="AK241" s="79">
        <v>225</v>
      </c>
      <c r="AL241" s="92" t="s">
        <v>847</v>
      </c>
      <c r="AM241" s="93" t="s">
        <v>783</v>
      </c>
    </row>
    <row r="242" spans="1:39" ht="99.15" hidden="1" customHeight="1" x14ac:dyDescent="0.3">
      <c r="A242" s="26">
        <v>216</v>
      </c>
      <c r="B242" s="24" t="s">
        <v>170</v>
      </c>
      <c r="C242" s="23" t="s">
        <v>171</v>
      </c>
      <c r="D242" s="24" t="s">
        <v>211</v>
      </c>
      <c r="E242" s="25"/>
      <c r="F242" s="23" t="s">
        <v>126</v>
      </c>
      <c r="G242" s="71">
        <v>200</v>
      </c>
      <c r="H242" s="71">
        <f t="shared" si="36"/>
        <v>300</v>
      </c>
      <c r="K242" s="21"/>
      <c r="M242" s="71">
        <v>200</v>
      </c>
      <c r="N242" s="71">
        <f t="shared" si="32"/>
        <v>300</v>
      </c>
      <c r="O242" s="29"/>
      <c r="P242" s="30">
        <v>203</v>
      </c>
      <c r="Q242" s="30">
        <v>304.5</v>
      </c>
      <c r="R242" s="33">
        <v>203</v>
      </c>
      <c r="S242" s="33">
        <f t="shared" si="33"/>
        <v>304.5</v>
      </c>
      <c r="T242" s="30">
        <v>203</v>
      </c>
      <c r="U242" s="31">
        <v>304.5</v>
      </c>
      <c r="V242" s="33">
        <v>203</v>
      </c>
      <c r="W242" s="36">
        <v>304.5</v>
      </c>
      <c r="X242" s="55">
        <v>204</v>
      </c>
      <c r="Y242" s="55">
        <v>305</v>
      </c>
      <c r="Z242" s="33">
        <v>203</v>
      </c>
      <c r="AA242" s="37">
        <v>304.5</v>
      </c>
      <c r="AB242" s="42">
        <v>150</v>
      </c>
      <c r="AC242" s="43">
        <f t="shared" si="34"/>
        <v>225</v>
      </c>
      <c r="AD242" s="33">
        <f>250*(1+2%)</f>
        <v>255</v>
      </c>
      <c r="AE242" s="33">
        <f t="shared" si="30"/>
        <v>382.5</v>
      </c>
      <c r="AF242" s="30">
        <v>203</v>
      </c>
      <c r="AG242" s="48">
        <f t="shared" si="31"/>
        <v>304.5</v>
      </c>
      <c r="AH242" s="46">
        <v>26.75</v>
      </c>
      <c r="AI242" s="44">
        <f t="shared" si="35"/>
        <v>40.125</v>
      </c>
      <c r="AJ242" s="79">
        <v>200</v>
      </c>
      <c r="AK242" s="79">
        <v>300</v>
      </c>
      <c r="AL242" s="94" t="s">
        <v>1032</v>
      </c>
      <c r="AM242" s="93" t="s">
        <v>783</v>
      </c>
    </row>
    <row r="243" spans="1:39" ht="99.15" hidden="1" customHeight="1" x14ac:dyDescent="0.3">
      <c r="A243" s="23">
        <v>217</v>
      </c>
      <c r="B243" s="24" t="s">
        <v>170</v>
      </c>
      <c r="C243" s="23" t="s">
        <v>171</v>
      </c>
      <c r="D243" s="24" t="s">
        <v>212</v>
      </c>
      <c r="E243" s="25"/>
      <c r="F243" s="23" t="s">
        <v>126</v>
      </c>
      <c r="G243" s="71">
        <v>250</v>
      </c>
      <c r="H243" s="71">
        <f t="shared" si="36"/>
        <v>375</v>
      </c>
      <c r="K243" s="21"/>
      <c r="M243" s="71">
        <v>250</v>
      </c>
      <c r="N243" s="71">
        <f t="shared" si="32"/>
        <v>375</v>
      </c>
      <c r="O243" s="29"/>
      <c r="P243" s="30">
        <v>203</v>
      </c>
      <c r="Q243" s="30">
        <v>304.5</v>
      </c>
      <c r="R243" s="33">
        <v>203</v>
      </c>
      <c r="S243" s="33">
        <f t="shared" si="33"/>
        <v>304.5</v>
      </c>
      <c r="T243" s="30">
        <v>203</v>
      </c>
      <c r="U243" s="31">
        <v>304.5</v>
      </c>
      <c r="V243" s="33">
        <v>203</v>
      </c>
      <c r="W243" s="36">
        <v>304.5</v>
      </c>
      <c r="X243" s="55">
        <v>204</v>
      </c>
      <c r="Y243" s="55">
        <v>305</v>
      </c>
      <c r="Z243" s="33">
        <v>203</v>
      </c>
      <c r="AA243" s="37">
        <v>304.5</v>
      </c>
      <c r="AB243" s="42">
        <v>250</v>
      </c>
      <c r="AC243" s="43">
        <f t="shared" si="34"/>
        <v>375</v>
      </c>
      <c r="AD243" s="33">
        <f>250*(1+2%)</f>
        <v>255</v>
      </c>
      <c r="AE243" s="33">
        <f t="shared" si="30"/>
        <v>382.5</v>
      </c>
      <c r="AF243" s="30">
        <v>203</v>
      </c>
      <c r="AG243" s="48">
        <f t="shared" si="31"/>
        <v>304.5</v>
      </c>
      <c r="AH243" s="46">
        <v>40.04</v>
      </c>
      <c r="AI243" s="44">
        <f t="shared" si="35"/>
        <v>60.06</v>
      </c>
      <c r="AJ243" s="79">
        <v>200</v>
      </c>
      <c r="AK243" s="79">
        <v>300</v>
      </c>
      <c r="AL243" s="92" t="s">
        <v>848</v>
      </c>
      <c r="AM243" s="93" t="s">
        <v>783</v>
      </c>
    </row>
    <row r="244" spans="1:39" ht="99.15" hidden="1" customHeight="1" x14ac:dyDescent="0.3">
      <c r="A244" s="26">
        <v>218</v>
      </c>
      <c r="B244" s="24" t="s">
        <v>170</v>
      </c>
      <c r="C244" s="23" t="s">
        <v>171</v>
      </c>
      <c r="D244" s="24" t="s">
        <v>213</v>
      </c>
      <c r="E244" s="25"/>
      <c r="F244" s="23" t="s">
        <v>715</v>
      </c>
      <c r="G244" s="71">
        <v>400</v>
      </c>
      <c r="H244" s="71">
        <f t="shared" si="36"/>
        <v>600</v>
      </c>
      <c r="K244" s="21"/>
      <c r="M244" s="71">
        <v>400</v>
      </c>
      <c r="N244" s="71">
        <f t="shared" si="32"/>
        <v>600</v>
      </c>
      <c r="O244" s="29"/>
      <c r="P244" s="30">
        <v>407</v>
      </c>
      <c r="Q244" s="30">
        <v>610.5</v>
      </c>
      <c r="R244" s="33">
        <v>407</v>
      </c>
      <c r="S244" s="33">
        <f t="shared" si="33"/>
        <v>610.5</v>
      </c>
      <c r="T244" s="30">
        <v>407</v>
      </c>
      <c r="U244" s="31">
        <v>610.5</v>
      </c>
      <c r="V244" s="33">
        <v>407</v>
      </c>
      <c r="W244" s="36">
        <v>610.5</v>
      </c>
      <c r="X244" s="55">
        <v>407</v>
      </c>
      <c r="Y244" s="55">
        <v>610</v>
      </c>
      <c r="Z244" s="33">
        <v>407</v>
      </c>
      <c r="AA244" s="37">
        <v>610.5</v>
      </c>
      <c r="AB244" s="42">
        <v>300</v>
      </c>
      <c r="AC244" s="43">
        <f t="shared" si="34"/>
        <v>450</v>
      </c>
      <c r="AD244" s="33">
        <f>400*(1+2%)</f>
        <v>408</v>
      </c>
      <c r="AE244" s="33">
        <f t="shared" si="30"/>
        <v>612</v>
      </c>
      <c r="AF244" s="30">
        <v>407</v>
      </c>
      <c r="AG244" s="48">
        <f t="shared" si="31"/>
        <v>610.5</v>
      </c>
      <c r="AH244" s="46">
        <v>209.68</v>
      </c>
      <c r="AI244" s="44">
        <f t="shared" si="35"/>
        <v>314.52</v>
      </c>
      <c r="AJ244" s="79">
        <v>400</v>
      </c>
      <c r="AK244" s="79">
        <v>600</v>
      </c>
      <c r="AL244" s="94" t="s">
        <v>1033</v>
      </c>
      <c r="AM244" s="93" t="s">
        <v>783</v>
      </c>
    </row>
    <row r="245" spans="1:39" ht="99.15" hidden="1" customHeight="1" x14ac:dyDescent="0.3">
      <c r="A245" s="23">
        <v>219</v>
      </c>
      <c r="B245" s="24" t="s">
        <v>170</v>
      </c>
      <c r="C245" s="23" t="s">
        <v>171</v>
      </c>
      <c r="D245" s="24" t="s">
        <v>214</v>
      </c>
      <c r="E245" s="25"/>
      <c r="F245" s="23" t="s">
        <v>13</v>
      </c>
      <c r="G245" s="71">
        <v>300</v>
      </c>
      <c r="H245" s="71">
        <f t="shared" si="36"/>
        <v>450</v>
      </c>
      <c r="K245" s="21"/>
      <c r="M245" s="71">
        <v>300</v>
      </c>
      <c r="N245" s="71">
        <f t="shared" si="32"/>
        <v>450</v>
      </c>
      <c r="O245" s="29"/>
      <c r="P245" s="30">
        <v>305</v>
      </c>
      <c r="Q245" s="30">
        <v>457.5</v>
      </c>
      <c r="R245" s="33">
        <v>305</v>
      </c>
      <c r="S245" s="33">
        <f t="shared" si="33"/>
        <v>457.5</v>
      </c>
      <c r="T245" s="30">
        <v>305</v>
      </c>
      <c r="U245" s="31">
        <v>457.5</v>
      </c>
      <c r="V245" s="33">
        <v>305</v>
      </c>
      <c r="W245" s="36">
        <v>457.5</v>
      </c>
      <c r="X245" s="55">
        <v>305</v>
      </c>
      <c r="Y245" s="55">
        <v>458</v>
      </c>
      <c r="Z245" s="33">
        <v>305</v>
      </c>
      <c r="AA245" s="37">
        <v>457.5</v>
      </c>
      <c r="AB245" s="42">
        <v>200</v>
      </c>
      <c r="AC245" s="43">
        <f t="shared" si="34"/>
        <v>300</v>
      </c>
      <c r="AD245" s="33">
        <f>300*(1+2%)</f>
        <v>306</v>
      </c>
      <c r="AE245" s="33">
        <f t="shared" si="30"/>
        <v>459</v>
      </c>
      <c r="AF245" s="30">
        <v>305</v>
      </c>
      <c r="AG245" s="48">
        <f t="shared" si="31"/>
        <v>457.5</v>
      </c>
      <c r="AH245" s="46">
        <v>165.16</v>
      </c>
      <c r="AI245" s="44">
        <f t="shared" si="35"/>
        <v>247.74</v>
      </c>
      <c r="AJ245" s="79">
        <v>300</v>
      </c>
      <c r="AK245" s="79">
        <v>450</v>
      </c>
      <c r="AL245" s="94" t="s">
        <v>1034</v>
      </c>
      <c r="AM245" s="93" t="s">
        <v>783</v>
      </c>
    </row>
    <row r="246" spans="1:39" ht="99.15" hidden="1" customHeight="1" x14ac:dyDescent="0.3">
      <c r="A246" s="26">
        <v>220</v>
      </c>
      <c r="B246" s="24" t="s">
        <v>170</v>
      </c>
      <c r="C246" s="23" t="s">
        <v>171</v>
      </c>
      <c r="D246" s="24" t="s">
        <v>215</v>
      </c>
      <c r="E246" s="25"/>
      <c r="F246" s="23" t="s">
        <v>13</v>
      </c>
      <c r="G246" s="71">
        <v>500</v>
      </c>
      <c r="H246" s="71">
        <f t="shared" si="36"/>
        <v>750</v>
      </c>
      <c r="K246" s="21"/>
      <c r="M246" s="71">
        <v>500</v>
      </c>
      <c r="N246" s="71">
        <f t="shared" si="32"/>
        <v>750</v>
      </c>
      <c r="O246" s="29"/>
      <c r="P246" s="30">
        <v>508</v>
      </c>
      <c r="Q246" s="30">
        <v>762</v>
      </c>
      <c r="R246" s="33">
        <v>508</v>
      </c>
      <c r="S246" s="33">
        <f t="shared" si="33"/>
        <v>762</v>
      </c>
      <c r="T246" s="30">
        <v>508</v>
      </c>
      <c r="U246" s="31">
        <v>762</v>
      </c>
      <c r="V246" s="33">
        <v>508</v>
      </c>
      <c r="W246" s="36">
        <v>762</v>
      </c>
      <c r="X246" s="55">
        <v>509</v>
      </c>
      <c r="Y246" s="55">
        <v>763</v>
      </c>
      <c r="Z246" s="33">
        <v>508</v>
      </c>
      <c r="AA246" s="37">
        <v>762</v>
      </c>
      <c r="AB246" s="42">
        <v>200</v>
      </c>
      <c r="AC246" s="43">
        <f t="shared" si="34"/>
        <v>300</v>
      </c>
      <c r="AD246" s="33">
        <f>500*(1+2%)</f>
        <v>510</v>
      </c>
      <c r="AE246" s="33">
        <f t="shared" ref="AE246:AE306" si="37">AD246+AD246*0.5</f>
        <v>765</v>
      </c>
      <c r="AF246" s="30">
        <v>508</v>
      </c>
      <c r="AG246" s="48">
        <f t="shared" si="31"/>
        <v>762</v>
      </c>
      <c r="AH246" s="46">
        <v>165.16</v>
      </c>
      <c r="AI246" s="44">
        <f t="shared" si="35"/>
        <v>247.74</v>
      </c>
      <c r="AJ246" s="79">
        <v>500</v>
      </c>
      <c r="AK246" s="79">
        <v>750</v>
      </c>
      <c r="AL246" s="94" t="s">
        <v>1035</v>
      </c>
      <c r="AM246" s="93" t="s">
        <v>783</v>
      </c>
    </row>
    <row r="247" spans="1:39" ht="99.15" customHeight="1" x14ac:dyDescent="0.3">
      <c r="A247" s="23">
        <v>221</v>
      </c>
      <c r="B247" s="24" t="s">
        <v>610</v>
      </c>
      <c r="C247" s="23" t="s">
        <v>611</v>
      </c>
      <c r="D247" s="24" t="s">
        <v>216</v>
      </c>
      <c r="E247" s="25"/>
      <c r="F247" s="23" t="s">
        <v>126</v>
      </c>
      <c r="G247" s="71">
        <v>800</v>
      </c>
      <c r="H247" s="71">
        <f t="shared" si="36"/>
        <v>1200</v>
      </c>
      <c r="K247" s="21"/>
      <c r="M247" s="71">
        <v>800</v>
      </c>
      <c r="N247" s="71">
        <f t="shared" si="32"/>
        <v>1200</v>
      </c>
      <c r="O247" s="29"/>
      <c r="P247" s="30">
        <v>813</v>
      </c>
      <c r="Q247" s="30">
        <v>1219.5</v>
      </c>
      <c r="R247" s="33">
        <v>813</v>
      </c>
      <c r="S247" s="33">
        <f t="shared" si="33"/>
        <v>1219.5</v>
      </c>
      <c r="T247" s="30">
        <v>813</v>
      </c>
      <c r="U247" s="31">
        <v>1219.5</v>
      </c>
      <c r="V247" s="33">
        <v>813</v>
      </c>
      <c r="W247" s="36">
        <v>1219.5</v>
      </c>
      <c r="X247" s="55">
        <v>814</v>
      </c>
      <c r="Y247" s="55">
        <v>1220</v>
      </c>
      <c r="Z247" s="33">
        <v>813</v>
      </c>
      <c r="AA247" s="37">
        <v>1219.5</v>
      </c>
      <c r="AB247" s="42">
        <v>700</v>
      </c>
      <c r="AC247" s="43">
        <f t="shared" si="34"/>
        <v>1050</v>
      </c>
      <c r="AD247" s="33">
        <f>800*(1+2%)</f>
        <v>816</v>
      </c>
      <c r="AE247" s="33">
        <f t="shared" si="37"/>
        <v>1224</v>
      </c>
      <c r="AF247" s="30">
        <v>813</v>
      </c>
      <c r="AG247" s="48">
        <f t="shared" ref="AG247:AG294" si="38">AF247*1.5</f>
        <v>1219.5</v>
      </c>
      <c r="AH247" s="46">
        <v>453.95</v>
      </c>
      <c r="AI247" s="44">
        <f t="shared" si="35"/>
        <v>680.92499999999995</v>
      </c>
      <c r="AJ247" s="79">
        <v>800</v>
      </c>
      <c r="AK247" s="79">
        <v>1200</v>
      </c>
      <c r="AL247" s="94" t="s">
        <v>1036</v>
      </c>
      <c r="AM247" s="95" t="s">
        <v>787</v>
      </c>
    </row>
    <row r="248" spans="1:39" ht="99.15" hidden="1" customHeight="1" x14ac:dyDescent="0.3">
      <c r="A248" s="26">
        <v>222</v>
      </c>
      <c r="B248" s="24" t="s">
        <v>610</v>
      </c>
      <c r="C248" s="23" t="s">
        <v>611</v>
      </c>
      <c r="D248" s="24" t="s">
        <v>217</v>
      </c>
      <c r="E248" s="25"/>
      <c r="F248" s="23" t="s">
        <v>126</v>
      </c>
      <c r="G248" s="71">
        <v>700</v>
      </c>
      <c r="H248" s="71">
        <f t="shared" si="36"/>
        <v>1050</v>
      </c>
      <c r="K248" s="21"/>
      <c r="M248" s="71">
        <v>700</v>
      </c>
      <c r="N248" s="71">
        <f t="shared" si="32"/>
        <v>1050</v>
      </c>
      <c r="O248" s="29"/>
      <c r="P248" s="30">
        <v>712</v>
      </c>
      <c r="Q248" s="30">
        <v>1068</v>
      </c>
      <c r="R248" s="33">
        <v>712</v>
      </c>
      <c r="S248" s="33">
        <f t="shared" si="33"/>
        <v>1068</v>
      </c>
      <c r="T248" s="30">
        <v>712</v>
      </c>
      <c r="U248" s="31">
        <v>1068</v>
      </c>
      <c r="V248" s="33">
        <v>712</v>
      </c>
      <c r="W248" s="36">
        <v>1068</v>
      </c>
      <c r="X248" s="55">
        <v>712</v>
      </c>
      <c r="Y248" s="55">
        <v>1068</v>
      </c>
      <c r="Z248" s="33">
        <v>712</v>
      </c>
      <c r="AA248" s="37">
        <v>1068</v>
      </c>
      <c r="AB248" s="42">
        <v>500</v>
      </c>
      <c r="AC248" s="43">
        <f t="shared" si="34"/>
        <v>750</v>
      </c>
      <c r="AD248" s="33">
        <f>700*(1+2%)</f>
        <v>714</v>
      </c>
      <c r="AE248" s="33">
        <f t="shared" si="37"/>
        <v>1071</v>
      </c>
      <c r="AF248" s="30">
        <v>712</v>
      </c>
      <c r="AG248" s="48">
        <f t="shared" si="38"/>
        <v>1068</v>
      </c>
      <c r="AH248" s="46">
        <v>252.49</v>
      </c>
      <c r="AI248" s="44">
        <f t="shared" si="35"/>
        <v>378.73500000000001</v>
      </c>
      <c r="AJ248" s="79">
        <v>700</v>
      </c>
      <c r="AK248" s="79">
        <v>1050</v>
      </c>
      <c r="AL248" s="92" t="s">
        <v>849</v>
      </c>
      <c r="AM248" s="93" t="s">
        <v>783</v>
      </c>
    </row>
    <row r="249" spans="1:39" ht="99.15" hidden="1" customHeight="1" x14ac:dyDescent="0.3">
      <c r="A249" s="23">
        <v>223</v>
      </c>
      <c r="B249" s="24" t="s">
        <v>610</v>
      </c>
      <c r="C249" s="23" t="s">
        <v>611</v>
      </c>
      <c r="D249" s="24" t="s">
        <v>218</v>
      </c>
      <c r="E249" s="25"/>
      <c r="F249" s="23" t="s">
        <v>126</v>
      </c>
      <c r="G249" s="71">
        <v>700</v>
      </c>
      <c r="H249" s="71">
        <f t="shared" si="36"/>
        <v>1050</v>
      </c>
      <c r="K249" s="21"/>
      <c r="M249" s="71">
        <v>700</v>
      </c>
      <c r="N249" s="71">
        <f t="shared" si="32"/>
        <v>1050</v>
      </c>
      <c r="O249" s="29"/>
      <c r="P249" s="30">
        <v>712</v>
      </c>
      <c r="Q249" s="30">
        <v>1068</v>
      </c>
      <c r="R249" s="33">
        <v>712</v>
      </c>
      <c r="S249" s="33">
        <f t="shared" si="33"/>
        <v>1068</v>
      </c>
      <c r="T249" s="30">
        <v>712</v>
      </c>
      <c r="U249" s="31">
        <v>1068</v>
      </c>
      <c r="V249" s="33">
        <v>712</v>
      </c>
      <c r="W249" s="36">
        <v>1068</v>
      </c>
      <c r="X249" s="55">
        <v>712</v>
      </c>
      <c r="Y249" s="55">
        <v>1068</v>
      </c>
      <c r="Z249" s="33">
        <v>712</v>
      </c>
      <c r="AA249" s="37">
        <v>1068</v>
      </c>
      <c r="AB249" s="42">
        <v>500</v>
      </c>
      <c r="AC249" s="43">
        <f t="shared" si="34"/>
        <v>750</v>
      </c>
      <c r="AD249" s="33">
        <f>700*(1+2%)</f>
        <v>714</v>
      </c>
      <c r="AE249" s="33">
        <f t="shared" si="37"/>
        <v>1071</v>
      </c>
      <c r="AF249" s="30">
        <v>712</v>
      </c>
      <c r="AG249" s="48">
        <f t="shared" si="38"/>
        <v>1068</v>
      </c>
      <c r="AH249" s="46">
        <v>252.49</v>
      </c>
      <c r="AI249" s="44">
        <f t="shared" si="35"/>
        <v>378.73500000000001</v>
      </c>
      <c r="AJ249" s="79">
        <v>700</v>
      </c>
      <c r="AK249" s="79">
        <v>1050</v>
      </c>
      <c r="AL249" s="92" t="s">
        <v>850</v>
      </c>
      <c r="AM249" s="93" t="s">
        <v>783</v>
      </c>
    </row>
    <row r="250" spans="1:39" ht="99.15" hidden="1" customHeight="1" x14ac:dyDescent="0.3">
      <c r="A250" s="26">
        <v>224</v>
      </c>
      <c r="B250" s="24" t="s">
        <v>610</v>
      </c>
      <c r="C250" s="23" t="s">
        <v>611</v>
      </c>
      <c r="D250" s="24" t="s">
        <v>612</v>
      </c>
      <c r="E250" s="25"/>
      <c r="F250" s="23" t="s">
        <v>126</v>
      </c>
      <c r="G250" s="71">
        <v>700</v>
      </c>
      <c r="H250" s="71">
        <f t="shared" si="36"/>
        <v>1050</v>
      </c>
      <c r="K250" s="21"/>
      <c r="M250" s="71">
        <v>700</v>
      </c>
      <c r="N250" s="71">
        <f t="shared" si="32"/>
        <v>1050</v>
      </c>
      <c r="O250" s="29"/>
      <c r="P250" s="30">
        <v>712</v>
      </c>
      <c r="Q250" s="30">
        <v>1068</v>
      </c>
      <c r="R250" s="33">
        <v>712</v>
      </c>
      <c r="S250" s="33">
        <f t="shared" si="33"/>
        <v>1068</v>
      </c>
      <c r="T250" s="30">
        <v>712</v>
      </c>
      <c r="U250" s="31">
        <v>1068</v>
      </c>
      <c r="V250" s="33">
        <v>712</v>
      </c>
      <c r="W250" s="36">
        <v>1068</v>
      </c>
      <c r="X250" s="55">
        <v>712</v>
      </c>
      <c r="Y250" s="55">
        <v>1068</v>
      </c>
      <c r="Z250" s="33">
        <v>712</v>
      </c>
      <c r="AA250" s="37">
        <v>1068</v>
      </c>
      <c r="AB250" s="42">
        <v>600</v>
      </c>
      <c r="AC250" s="43">
        <f t="shared" si="34"/>
        <v>900</v>
      </c>
      <c r="AD250" s="33">
        <f>700*(1+2%)</f>
        <v>714</v>
      </c>
      <c r="AE250" s="33">
        <f t="shared" si="37"/>
        <v>1071</v>
      </c>
      <c r="AF250" s="30">
        <v>712</v>
      </c>
      <c r="AG250" s="48">
        <f t="shared" si="38"/>
        <v>1068</v>
      </c>
      <c r="AH250" s="34" t="s">
        <v>775</v>
      </c>
      <c r="AI250" s="34" t="s">
        <v>775</v>
      </c>
      <c r="AJ250" s="79">
        <v>700</v>
      </c>
      <c r="AK250" s="79">
        <v>1050</v>
      </c>
      <c r="AL250" s="92" t="s">
        <v>851</v>
      </c>
      <c r="AM250" s="93" t="s">
        <v>783</v>
      </c>
    </row>
    <row r="251" spans="1:39" ht="99.15" customHeight="1" x14ac:dyDescent="0.3">
      <c r="A251" s="23">
        <v>225</v>
      </c>
      <c r="B251" s="24" t="s">
        <v>610</v>
      </c>
      <c r="C251" s="23" t="s">
        <v>611</v>
      </c>
      <c r="D251" s="24" t="s">
        <v>219</v>
      </c>
      <c r="E251" s="25"/>
      <c r="F251" s="23" t="s">
        <v>126</v>
      </c>
      <c r="G251" s="71">
        <v>1000</v>
      </c>
      <c r="H251" s="71">
        <f t="shared" si="36"/>
        <v>1500</v>
      </c>
      <c r="K251" s="21"/>
      <c r="M251" s="71">
        <v>1000</v>
      </c>
      <c r="N251" s="71">
        <f t="shared" si="32"/>
        <v>1500</v>
      </c>
      <c r="O251" s="29"/>
      <c r="P251" s="30">
        <v>1017</v>
      </c>
      <c r="Q251" s="30">
        <v>1525.5</v>
      </c>
      <c r="R251" s="33">
        <v>1017</v>
      </c>
      <c r="S251" s="33">
        <f t="shared" si="33"/>
        <v>1525.5</v>
      </c>
      <c r="T251" s="30">
        <v>1017</v>
      </c>
      <c r="U251" s="31">
        <v>1525.5</v>
      </c>
      <c r="V251" s="33">
        <v>1017</v>
      </c>
      <c r="W251" s="36">
        <v>1525.5</v>
      </c>
      <c r="X251" s="55">
        <v>1017</v>
      </c>
      <c r="Y251" s="55">
        <v>1525</v>
      </c>
      <c r="Z251" s="33">
        <v>1017</v>
      </c>
      <c r="AA251" s="37">
        <v>1525.5</v>
      </c>
      <c r="AB251" s="42">
        <v>800</v>
      </c>
      <c r="AC251" s="43">
        <f t="shared" si="34"/>
        <v>1200</v>
      </c>
      <c r="AD251" s="33">
        <f>1000*(1+2%)</f>
        <v>1020</v>
      </c>
      <c r="AE251" s="33">
        <f t="shared" si="37"/>
        <v>1530</v>
      </c>
      <c r="AF251" s="30">
        <v>1017</v>
      </c>
      <c r="AG251" s="48">
        <f t="shared" si="38"/>
        <v>1525.5</v>
      </c>
      <c r="AH251" s="44">
        <v>744.61</v>
      </c>
      <c r="AI251" s="44">
        <f t="shared" si="35"/>
        <v>1116.915</v>
      </c>
      <c r="AJ251" s="79">
        <v>1000</v>
      </c>
      <c r="AK251" s="79">
        <v>1500</v>
      </c>
      <c r="AL251" s="94" t="s">
        <v>1037</v>
      </c>
      <c r="AM251" s="95" t="s">
        <v>787</v>
      </c>
    </row>
    <row r="252" spans="1:39" ht="99.15" hidden="1" customHeight="1" x14ac:dyDescent="0.3">
      <c r="A252" s="26">
        <v>226</v>
      </c>
      <c r="B252" s="24" t="s">
        <v>610</v>
      </c>
      <c r="C252" s="23" t="s">
        <v>611</v>
      </c>
      <c r="D252" s="24" t="s">
        <v>220</v>
      </c>
      <c r="E252" s="25"/>
      <c r="F252" s="23" t="s">
        <v>126</v>
      </c>
      <c r="G252" s="71">
        <v>900</v>
      </c>
      <c r="H252" s="71">
        <f t="shared" si="36"/>
        <v>1350</v>
      </c>
      <c r="K252" s="21"/>
      <c r="M252" s="71">
        <v>900</v>
      </c>
      <c r="N252" s="71">
        <f t="shared" si="32"/>
        <v>1350</v>
      </c>
      <c r="O252" s="29"/>
      <c r="P252" s="30">
        <v>915</v>
      </c>
      <c r="Q252" s="30">
        <v>1372.5</v>
      </c>
      <c r="R252" s="33">
        <v>915</v>
      </c>
      <c r="S252" s="33">
        <f t="shared" si="33"/>
        <v>1372.5</v>
      </c>
      <c r="T252" s="30">
        <v>915</v>
      </c>
      <c r="U252" s="31">
        <v>1372.5</v>
      </c>
      <c r="V252" s="33">
        <v>915</v>
      </c>
      <c r="W252" s="36">
        <v>1372.5</v>
      </c>
      <c r="X252" s="55">
        <v>915</v>
      </c>
      <c r="Y252" s="55">
        <v>1373</v>
      </c>
      <c r="Z252" s="33">
        <v>915</v>
      </c>
      <c r="AA252" s="37">
        <v>1372.5</v>
      </c>
      <c r="AB252" s="42">
        <v>500</v>
      </c>
      <c r="AC252" s="43">
        <f t="shared" si="34"/>
        <v>750</v>
      </c>
      <c r="AD252" s="33">
        <f>900*(1+2%)</f>
        <v>918</v>
      </c>
      <c r="AE252" s="33">
        <f t="shared" si="37"/>
        <v>1377</v>
      </c>
      <c r="AF252" s="30">
        <v>915</v>
      </c>
      <c r="AG252" s="48">
        <f t="shared" si="38"/>
        <v>1372.5</v>
      </c>
      <c r="AH252" s="44">
        <v>405.67</v>
      </c>
      <c r="AI252" s="44">
        <f t="shared" si="35"/>
        <v>608.505</v>
      </c>
      <c r="AJ252" s="79">
        <v>900</v>
      </c>
      <c r="AK252" s="79">
        <v>1350</v>
      </c>
      <c r="AL252" s="92" t="s">
        <v>852</v>
      </c>
      <c r="AM252" s="93" t="s">
        <v>783</v>
      </c>
    </row>
    <row r="253" spans="1:39" ht="99.15" hidden="1" customHeight="1" x14ac:dyDescent="0.3">
      <c r="A253" s="23">
        <v>227</v>
      </c>
      <c r="B253" s="24" t="s">
        <v>610</v>
      </c>
      <c r="C253" s="23" t="s">
        <v>611</v>
      </c>
      <c r="D253" s="24" t="s">
        <v>221</v>
      </c>
      <c r="E253" s="25"/>
      <c r="F253" s="23" t="s">
        <v>126</v>
      </c>
      <c r="G253" s="71">
        <v>900</v>
      </c>
      <c r="H253" s="71">
        <f t="shared" si="36"/>
        <v>1350</v>
      </c>
      <c r="K253" s="21"/>
      <c r="M253" s="71">
        <v>900</v>
      </c>
      <c r="N253" s="71">
        <f t="shared" si="32"/>
        <v>1350</v>
      </c>
      <c r="O253" s="29"/>
      <c r="P253" s="30">
        <v>915</v>
      </c>
      <c r="Q253" s="30">
        <v>1372.5</v>
      </c>
      <c r="R253" s="33">
        <v>915</v>
      </c>
      <c r="S253" s="33">
        <f t="shared" si="33"/>
        <v>1372.5</v>
      </c>
      <c r="T253" s="30">
        <v>915</v>
      </c>
      <c r="U253" s="31">
        <v>1372.5</v>
      </c>
      <c r="V253" s="33">
        <v>915</v>
      </c>
      <c r="W253" s="36">
        <v>1372.5</v>
      </c>
      <c r="X253" s="55">
        <v>915</v>
      </c>
      <c r="Y253" s="55">
        <v>1373</v>
      </c>
      <c r="Z253" s="33">
        <v>915</v>
      </c>
      <c r="AA253" s="37">
        <v>1372.5</v>
      </c>
      <c r="AB253" s="42">
        <v>500</v>
      </c>
      <c r="AC253" s="43">
        <f t="shared" si="34"/>
        <v>750</v>
      </c>
      <c r="AD253" s="33">
        <f>900*(1+2%)</f>
        <v>918</v>
      </c>
      <c r="AE253" s="33">
        <f t="shared" si="37"/>
        <v>1377</v>
      </c>
      <c r="AF253" s="30">
        <v>915</v>
      </c>
      <c r="AG253" s="48">
        <f t="shared" si="38"/>
        <v>1372.5</v>
      </c>
      <c r="AH253" s="44">
        <v>405.67</v>
      </c>
      <c r="AI253" s="44">
        <f t="shared" si="35"/>
        <v>608.505</v>
      </c>
      <c r="AJ253" s="79">
        <v>900</v>
      </c>
      <c r="AK253" s="79">
        <v>1350</v>
      </c>
      <c r="AL253" s="92" t="s">
        <v>853</v>
      </c>
      <c r="AM253" s="93" t="s">
        <v>783</v>
      </c>
    </row>
    <row r="254" spans="1:39" ht="99.15" hidden="1" customHeight="1" x14ac:dyDescent="0.3">
      <c r="A254" s="26">
        <v>228</v>
      </c>
      <c r="B254" s="24" t="s">
        <v>610</v>
      </c>
      <c r="C254" s="23" t="s">
        <v>611</v>
      </c>
      <c r="D254" s="24" t="s">
        <v>222</v>
      </c>
      <c r="E254" s="25"/>
      <c r="F254" s="23" t="s">
        <v>126</v>
      </c>
      <c r="G254" s="71">
        <v>300</v>
      </c>
      <c r="H254" s="71">
        <f t="shared" si="36"/>
        <v>450</v>
      </c>
      <c r="K254" s="21"/>
      <c r="M254" s="71">
        <v>300</v>
      </c>
      <c r="N254" s="71">
        <f t="shared" si="32"/>
        <v>450</v>
      </c>
      <c r="O254" s="29"/>
      <c r="P254" s="30">
        <v>305</v>
      </c>
      <c r="Q254" s="30">
        <v>457.5</v>
      </c>
      <c r="R254" s="33">
        <v>305</v>
      </c>
      <c r="S254" s="33">
        <f t="shared" si="33"/>
        <v>457.5</v>
      </c>
      <c r="T254" s="30">
        <v>305</v>
      </c>
      <c r="U254" s="31">
        <v>457.5</v>
      </c>
      <c r="V254" s="33">
        <v>305</v>
      </c>
      <c r="W254" s="36">
        <v>457.5</v>
      </c>
      <c r="X254" s="55">
        <v>305</v>
      </c>
      <c r="Y254" s="55">
        <v>458</v>
      </c>
      <c r="Z254" s="33">
        <v>305</v>
      </c>
      <c r="AA254" s="37">
        <v>457.5</v>
      </c>
      <c r="AB254" s="42">
        <v>300</v>
      </c>
      <c r="AC254" s="43">
        <f t="shared" si="34"/>
        <v>450</v>
      </c>
      <c r="AD254" s="33">
        <f>300*(1+2%)</f>
        <v>306</v>
      </c>
      <c r="AE254" s="33">
        <f t="shared" si="37"/>
        <v>459</v>
      </c>
      <c r="AF254" s="30">
        <v>305</v>
      </c>
      <c r="AG254" s="48">
        <f t="shared" si="38"/>
        <v>457.5</v>
      </c>
      <c r="AH254" s="44">
        <v>406</v>
      </c>
      <c r="AI254" s="44">
        <f t="shared" si="35"/>
        <v>609</v>
      </c>
      <c r="AJ254" s="79">
        <v>300</v>
      </c>
      <c r="AK254" s="79">
        <v>450</v>
      </c>
      <c r="AL254" s="92" t="s">
        <v>854</v>
      </c>
      <c r="AM254" s="93" t="s">
        <v>783</v>
      </c>
    </row>
    <row r="255" spans="1:39" ht="99.15" hidden="1" customHeight="1" x14ac:dyDescent="0.3">
      <c r="A255" s="23">
        <v>229</v>
      </c>
      <c r="B255" s="24" t="s">
        <v>610</v>
      </c>
      <c r="C255" s="23" t="s">
        <v>611</v>
      </c>
      <c r="D255" s="24" t="s">
        <v>223</v>
      </c>
      <c r="E255" s="25"/>
      <c r="F255" s="23" t="s">
        <v>126</v>
      </c>
      <c r="G255" s="71">
        <v>450</v>
      </c>
      <c r="H255" s="71">
        <f t="shared" si="36"/>
        <v>675</v>
      </c>
      <c r="K255" s="21"/>
      <c r="M255" s="71">
        <v>450</v>
      </c>
      <c r="N255" s="71">
        <f t="shared" si="32"/>
        <v>675</v>
      </c>
      <c r="O255" s="29"/>
      <c r="P255" s="30">
        <v>459</v>
      </c>
      <c r="Q255" s="30">
        <v>688.5</v>
      </c>
      <c r="R255" s="33">
        <v>459</v>
      </c>
      <c r="S255" s="33">
        <f t="shared" si="33"/>
        <v>688.5</v>
      </c>
      <c r="T255" s="30">
        <v>459</v>
      </c>
      <c r="U255" s="31">
        <v>688.5</v>
      </c>
      <c r="V255" s="33">
        <v>459</v>
      </c>
      <c r="W255" s="36">
        <v>688.5</v>
      </c>
      <c r="X255" s="55">
        <v>458</v>
      </c>
      <c r="Y255" s="55">
        <v>687</v>
      </c>
      <c r="Z255" s="33">
        <v>459</v>
      </c>
      <c r="AA255" s="37">
        <v>688.5</v>
      </c>
      <c r="AB255" s="42">
        <v>350</v>
      </c>
      <c r="AC255" s="43">
        <f t="shared" si="34"/>
        <v>525</v>
      </c>
      <c r="AD255" s="33">
        <f>450*(1+2%)</f>
        <v>459</v>
      </c>
      <c r="AE255" s="33">
        <f t="shared" si="37"/>
        <v>688.5</v>
      </c>
      <c r="AF255" s="30">
        <v>459</v>
      </c>
      <c r="AG255" s="48">
        <f t="shared" si="38"/>
        <v>688.5</v>
      </c>
      <c r="AH255" s="44">
        <v>471.85</v>
      </c>
      <c r="AI255" s="44">
        <f t="shared" si="35"/>
        <v>707.77500000000009</v>
      </c>
      <c r="AJ255" s="79">
        <v>450</v>
      </c>
      <c r="AK255" s="79">
        <v>675</v>
      </c>
      <c r="AL255" s="94" t="s">
        <v>1038</v>
      </c>
      <c r="AM255" s="93" t="s">
        <v>783</v>
      </c>
    </row>
    <row r="256" spans="1:39" ht="99.15" hidden="1" customHeight="1" x14ac:dyDescent="0.3">
      <c r="A256" s="26">
        <v>230</v>
      </c>
      <c r="B256" s="24" t="s">
        <v>170</v>
      </c>
      <c r="C256" s="23" t="s">
        <v>224</v>
      </c>
      <c r="D256" s="24" t="s">
        <v>225</v>
      </c>
      <c r="E256" s="25"/>
      <c r="F256" s="23" t="s">
        <v>13</v>
      </c>
      <c r="G256" s="71">
        <v>1300</v>
      </c>
      <c r="H256" s="71">
        <f t="shared" si="36"/>
        <v>1950</v>
      </c>
      <c r="K256" s="21"/>
      <c r="M256" s="71">
        <v>1300</v>
      </c>
      <c r="N256" s="71">
        <f t="shared" si="32"/>
        <v>1950</v>
      </c>
      <c r="O256" s="29"/>
      <c r="P256" s="30">
        <v>1322</v>
      </c>
      <c r="Q256" s="30">
        <v>1983</v>
      </c>
      <c r="R256" s="33">
        <v>1322</v>
      </c>
      <c r="S256" s="33">
        <f t="shared" si="33"/>
        <v>1983</v>
      </c>
      <c r="T256" s="30">
        <v>1322</v>
      </c>
      <c r="U256" s="31">
        <v>1983</v>
      </c>
      <c r="V256" s="33">
        <v>1322</v>
      </c>
      <c r="W256" s="36">
        <v>1983</v>
      </c>
      <c r="X256" s="55">
        <v>1322</v>
      </c>
      <c r="Y256" s="55">
        <v>1983</v>
      </c>
      <c r="Z256" s="33">
        <v>1322</v>
      </c>
      <c r="AA256" s="37">
        <v>1983</v>
      </c>
      <c r="AB256" s="42">
        <v>1000</v>
      </c>
      <c r="AC256" s="43">
        <f t="shared" si="34"/>
        <v>1500</v>
      </c>
      <c r="AD256" s="33">
        <f>1300*(1+2%)</f>
        <v>1326</v>
      </c>
      <c r="AE256" s="33">
        <f t="shared" si="37"/>
        <v>1989</v>
      </c>
      <c r="AF256" s="30">
        <v>1322</v>
      </c>
      <c r="AG256" s="48">
        <f t="shared" si="38"/>
        <v>1983</v>
      </c>
      <c r="AH256" s="44">
        <v>1077.01</v>
      </c>
      <c r="AI256" s="44">
        <f t="shared" si="35"/>
        <v>1615.5149999999999</v>
      </c>
      <c r="AJ256" s="79">
        <v>1300</v>
      </c>
      <c r="AK256" s="79">
        <v>1950</v>
      </c>
      <c r="AL256" s="92" t="s">
        <v>855</v>
      </c>
      <c r="AM256" s="93" t="s">
        <v>783</v>
      </c>
    </row>
    <row r="257" spans="1:39" ht="99.15" hidden="1" customHeight="1" x14ac:dyDescent="0.3">
      <c r="A257" s="23">
        <v>231</v>
      </c>
      <c r="B257" s="24" t="s">
        <v>170</v>
      </c>
      <c r="C257" s="23" t="s">
        <v>224</v>
      </c>
      <c r="D257" s="24" t="s">
        <v>613</v>
      </c>
      <c r="E257" s="25"/>
      <c r="F257" s="23" t="s">
        <v>13</v>
      </c>
      <c r="G257" s="71">
        <v>1000</v>
      </c>
      <c r="H257" s="71">
        <f t="shared" si="36"/>
        <v>1500</v>
      </c>
      <c r="K257" s="21"/>
      <c r="M257" s="71">
        <v>1000</v>
      </c>
      <c r="N257" s="71">
        <f t="shared" si="32"/>
        <v>1500</v>
      </c>
      <c r="O257" s="29"/>
      <c r="P257" s="30">
        <v>1017</v>
      </c>
      <c r="Q257" s="30">
        <v>1525.5</v>
      </c>
      <c r="R257" s="33">
        <v>1017</v>
      </c>
      <c r="S257" s="33">
        <f t="shared" si="33"/>
        <v>1525.5</v>
      </c>
      <c r="T257" s="30">
        <v>1017</v>
      </c>
      <c r="U257" s="31">
        <v>1525.5</v>
      </c>
      <c r="V257" s="33">
        <v>1017</v>
      </c>
      <c r="W257" s="36">
        <v>1525.5</v>
      </c>
      <c r="X257" s="55">
        <v>1017</v>
      </c>
      <c r="Y257" s="55">
        <v>1525</v>
      </c>
      <c r="Z257" s="33">
        <v>1017</v>
      </c>
      <c r="AA257" s="37">
        <v>1525.5</v>
      </c>
      <c r="AB257" s="42">
        <v>800</v>
      </c>
      <c r="AC257" s="43">
        <f t="shared" si="34"/>
        <v>1200</v>
      </c>
      <c r="AD257" s="33">
        <f>1000*(1+2%)</f>
        <v>1020</v>
      </c>
      <c r="AE257" s="33">
        <f t="shared" si="37"/>
        <v>1530</v>
      </c>
      <c r="AF257" s="30">
        <v>1017</v>
      </c>
      <c r="AG257" s="48">
        <f t="shared" si="38"/>
        <v>1525.5</v>
      </c>
      <c r="AH257" s="44">
        <v>897.52</v>
      </c>
      <c r="AI257" s="44">
        <f t="shared" si="35"/>
        <v>1346.28</v>
      </c>
      <c r="AJ257" s="79">
        <v>1000</v>
      </c>
      <c r="AK257" s="79">
        <v>1500</v>
      </c>
      <c r="AL257" s="92" t="s">
        <v>856</v>
      </c>
      <c r="AM257" s="93" t="s">
        <v>783</v>
      </c>
    </row>
    <row r="258" spans="1:39" ht="99.15" hidden="1" customHeight="1" x14ac:dyDescent="0.3">
      <c r="A258" s="26">
        <v>232</v>
      </c>
      <c r="B258" s="24" t="s">
        <v>170</v>
      </c>
      <c r="C258" s="23" t="s">
        <v>224</v>
      </c>
      <c r="D258" s="24" t="s">
        <v>226</v>
      </c>
      <c r="E258" s="25"/>
      <c r="F258" s="23" t="s">
        <v>13</v>
      </c>
      <c r="G258" s="71">
        <v>400</v>
      </c>
      <c r="H258" s="71">
        <f t="shared" si="36"/>
        <v>600</v>
      </c>
      <c r="K258" s="21"/>
      <c r="M258" s="71">
        <v>400</v>
      </c>
      <c r="N258" s="71">
        <f t="shared" si="32"/>
        <v>600</v>
      </c>
      <c r="O258" s="29"/>
      <c r="P258" s="30">
        <v>305</v>
      </c>
      <c r="Q258" s="30">
        <v>1525.5</v>
      </c>
      <c r="R258" s="33">
        <v>305</v>
      </c>
      <c r="S258" s="33">
        <f>SUM(R257+R257*0.5)</f>
        <v>1525.5</v>
      </c>
      <c r="T258" s="30">
        <v>305</v>
      </c>
      <c r="U258" s="31">
        <v>1525.5</v>
      </c>
      <c r="V258" s="33">
        <v>305</v>
      </c>
      <c r="W258" s="36">
        <v>1525.5</v>
      </c>
      <c r="X258" s="55">
        <v>305</v>
      </c>
      <c r="Y258" s="55">
        <v>458</v>
      </c>
      <c r="Z258" s="33">
        <v>305</v>
      </c>
      <c r="AA258" s="37">
        <v>1525.5</v>
      </c>
      <c r="AB258" s="42">
        <v>400</v>
      </c>
      <c r="AC258" s="43">
        <f t="shared" si="34"/>
        <v>600</v>
      </c>
      <c r="AD258" s="33">
        <f>300*(1+2%)</f>
        <v>306</v>
      </c>
      <c r="AE258" s="33">
        <f t="shared" si="37"/>
        <v>459</v>
      </c>
      <c r="AF258" s="30">
        <v>305</v>
      </c>
      <c r="AG258" s="48">
        <f t="shared" si="38"/>
        <v>457.5</v>
      </c>
      <c r="AH258" s="44">
        <v>179.5</v>
      </c>
      <c r="AI258" s="44">
        <f t="shared" si="35"/>
        <v>269.25</v>
      </c>
      <c r="AJ258" s="79">
        <v>300</v>
      </c>
      <c r="AK258" s="79">
        <v>450</v>
      </c>
      <c r="AL258" s="92" t="s">
        <v>857</v>
      </c>
      <c r="AM258" s="93" t="s">
        <v>783</v>
      </c>
    </row>
    <row r="259" spans="1:39" ht="123" hidden="1" x14ac:dyDescent="0.3">
      <c r="A259" s="23">
        <v>233</v>
      </c>
      <c r="B259" s="24" t="s">
        <v>170</v>
      </c>
      <c r="C259" s="23" t="s">
        <v>614</v>
      </c>
      <c r="D259" s="24" t="s">
        <v>227</v>
      </c>
      <c r="E259" s="25"/>
      <c r="F259" s="23" t="s">
        <v>13</v>
      </c>
      <c r="G259" s="71">
        <v>700</v>
      </c>
      <c r="H259" s="71">
        <f t="shared" si="36"/>
        <v>1050</v>
      </c>
      <c r="K259" s="21"/>
      <c r="M259" s="71">
        <v>700</v>
      </c>
      <c r="N259" s="71">
        <f t="shared" si="32"/>
        <v>1050</v>
      </c>
      <c r="O259" s="29"/>
      <c r="P259" s="30">
        <v>712</v>
      </c>
      <c r="Q259" s="30">
        <v>1068</v>
      </c>
      <c r="R259" s="33">
        <v>712</v>
      </c>
      <c r="S259" s="33">
        <f t="shared" si="33"/>
        <v>1068</v>
      </c>
      <c r="T259" s="30">
        <v>712</v>
      </c>
      <c r="U259" s="31">
        <v>1068</v>
      </c>
      <c r="V259" s="33">
        <v>712</v>
      </c>
      <c r="W259" s="36">
        <v>1068</v>
      </c>
      <c r="X259" s="55">
        <v>712</v>
      </c>
      <c r="Y259" s="55">
        <v>1068</v>
      </c>
      <c r="Z259" s="33">
        <v>712</v>
      </c>
      <c r="AA259" s="37">
        <v>1068</v>
      </c>
      <c r="AB259" s="42">
        <v>500</v>
      </c>
      <c r="AC259" s="43">
        <f t="shared" si="34"/>
        <v>750</v>
      </c>
      <c r="AD259" s="33">
        <f>700*(1+2%)</f>
        <v>714</v>
      </c>
      <c r="AE259" s="33">
        <f t="shared" si="37"/>
        <v>1071</v>
      </c>
      <c r="AF259" s="30">
        <v>712</v>
      </c>
      <c r="AG259" s="48">
        <f t="shared" si="38"/>
        <v>1068</v>
      </c>
      <c r="AH259" s="34" t="s">
        <v>775</v>
      </c>
      <c r="AI259" s="34" t="s">
        <v>775</v>
      </c>
      <c r="AJ259" s="79">
        <v>700</v>
      </c>
      <c r="AK259" s="79">
        <v>1050</v>
      </c>
      <c r="AL259" s="94" t="s">
        <v>1039</v>
      </c>
      <c r="AM259" s="93" t="s">
        <v>783</v>
      </c>
    </row>
    <row r="260" spans="1:39" ht="91.2" hidden="1" x14ac:dyDescent="0.3">
      <c r="A260" s="26">
        <v>234</v>
      </c>
      <c r="B260" s="24" t="s">
        <v>170</v>
      </c>
      <c r="C260" s="23" t="s">
        <v>614</v>
      </c>
      <c r="D260" s="24" t="s">
        <v>228</v>
      </c>
      <c r="E260" s="25"/>
      <c r="F260" s="23" t="s">
        <v>13</v>
      </c>
      <c r="G260" s="71">
        <v>600</v>
      </c>
      <c r="H260" s="71">
        <f t="shared" si="36"/>
        <v>900</v>
      </c>
      <c r="K260" s="21"/>
      <c r="M260" s="71">
        <v>600</v>
      </c>
      <c r="N260" s="71">
        <f t="shared" si="32"/>
        <v>900</v>
      </c>
      <c r="O260" s="29"/>
      <c r="P260" s="30">
        <v>610</v>
      </c>
      <c r="Q260" s="30">
        <v>915</v>
      </c>
      <c r="R260" s="33">
        <v>610</v>
      </c>
      <c r="S260" s="33">
        <f t="shared" si="33"/>
        <v>915</v>
      </c>
      <c r="T260" s="30">
        <v>610</v>
      </c>
      <c r="U260" s="31">
        <v>915</v>
      </c>
      <c r="V260" s="33">
        <v>610</v>
      </c>
      <c r="W260" s="36">
        <v>915</v>
      </c>
      <c r="X260" s="55">
        <v>610</v>
      </c>
      <c r="Y260" s="55">
        <v>915</v>
      </c>
      <c r="Z260" s="33">
        <v>610</v>
      </c>
      <c r="AA260" s="37">
        <v>915</v>
      </c>
      <c r="AB260" s="42">
        <v>500</v>
      </c>
      <c r="AC260" s="43">
        <f t="shared" si="34"/>
        <v>750</v>
      </c>
      <c r="AD260" s="33">
        <f>600*(1+2%)</f>
        <v>612</v>
      </c>
      <c r="AE260" s="33">
        <f t="shared" si="37"/>
        <v>918</v>
      </c>
      <c r="AF260" s="30">
        <v>610</v>
      </c>
      <c r="AG260" s="48">
        <f t="shared" si="38"/>
        <v>915</v>
      </c>
      <c r="AH260" s="44">
        <v>463.46</v>
      </c>
      <c r="AI260" s="44">
        <f t="shared" si="35"/>
        <v>695.18999999999994</v>
      </c>
      <c r="AJ260" s="79">
        <v>600</v>
      </c>
      <c r="AK260" s="79">
        <v>900</v>
      </c>
      <c r="AL260" s="92" t="s">
        <v>858</v>
      </c>
      <c r="AM260" s="93" t="s">
        <v>783</v>
      </c>
    </row>
    <row r="261" spans="1:39" ht="123" hidden="1" x14ac:dyDescent="0.3">
      <c r="A261" s="23">
        <v>235</v>
      </c>
      <c r="B261" s="24" t="s">
        <v>170</v>
      </c>
      <c r="C261" s="23" t="s">
        <v>614</v>
      </c>
      <c r="D261" s="24" t="s">
        <v>229</v>
      </c>
      <c r="E261" s="25"/>
      <c r="F261" s="23" t="s">
        <v>13</v>
      </c>
      <c r="G261" s="71">
        <v>600</v>
      </c>
      <c r="H261" s="71">
        <f t="shared" si="36"/>
        <v>900</v>
      </c>
      <c r="K261" s="21"/>
      <c r="M261" s="71">
        <v>600</v>
      </c>
      <c r="N261" s="71">
        <f t="shared" si="32"/>
        <v>900</v>
      </c>
      <c r="O261" s="29"/>
      <c r="P261" s="30">
        <v>610</v>
      </c>
      <c r="Q261" s="30">
        <v>915</v>
      </c>
      <c r="R261" s="33">
        <v>610</v>
      </c>
      <c r="S261" s="33">
        <f t="shared" si="33"/>
        <v>915</v>
      </c>
      <c r="T261" s="30">
        <v>610</v>
      </c>
      <c r="U261" s="31">
        <v>915</v>
      </c>
      <c r="V261" s="33">
        <v>610</v>
      </c>
      <c r="W261" s="36">
        <v>915</v>
      </c>
      <c r="X261" s="55">
        <v>610</v>
      </c>
      <c r="Y261" s="55">
        <v>915</v>
      </c>
      <c r="Z261" s="33">
        <v>610</v>
      </c>
      <c r="AA261" s="37">
        <v>915</v>
      </c>
      <c r="AB261" s="42">
        <v>600</v>
      </c>
      <c r="AC261" s="43">
        <f t="shared" si="34"/>
        <v>900</v>
      </c>
      <c r="AD261" s="33">
        <f>600*(1+2%)</f>
        <v>612</v>
      </c>
      <c r="AE261" s="33">
        <f t="shared" si="37"/>
        <v>918</v>
      </c>
      <c r="AF261" s="30">
        <v>610</v>
      </c>
      <c r="AG261" s="48">
        <f t="shared" si="38"/>
        <v>915</v>
      </c>
      <c r="AH261" s="34" t="s">
        <v>775</v>
      </c>
      <c r="AI261" s="34" t="s">
        <v>775</v>
      </c>
      <c r="AJ261" s="79">
        <v>600</v>
      </c>
      <c r="AK261" s="79">
        <v>900</v>
      </c>
      <c r="AL261" s="94" t="s">
        <v>1040</v>
      </c>
      <c r="AM261" s="93" t="s">
        <v>783</v>
      </c>
    </row>
    <row r="262" spans="1:39" ht="91.2" hidden="1" x14ac:dyDescent="0.3">
      <c r="A262" s="26">
        <v>236</v>
      </c>
      <c r="B262" s="24" t="s">
        <v>170</v>
      </c>
      <c r="C262" s="23" t="s">
        <v>614</v>
      </c>
      <c r="D262" s="24" t="s">
        <v>230</v>
      </c>
      <c r="E262" s="25"/>
      <c r="F262" s="23" t="s">
        <v>13</v>
      </c>
      <c r="G262" s="71">
        <v>600</v>
      </c>
      <c r="H262" s="71">
        <f t="shared" si="36"/>
        <v>900</v>
      </c>
      <c r="K262" s="21"/>
      <c r="M262" s="71">
        <v>600</v>
      </c>
      <c r="N262" s="71">
        <f t="shared" si="32"/>
        <v>900</v>
      </c>
      <c r="O262" s="29"/>
      <c r="P262" s="30">
        <v>610</v>
      </c>
      <c r="Q262" s="30">
        <v>915</v>
      </c>
      <c r="R262" s="33">
        <v>610</v>
      </c>
      <c r="S262" s="33">
        <f t="shared" si="33"/>
        <v>915</v>
      </c>
      <c r="T262" s="30">
        <v>610</v>
      </c>
      <c r="U262" s="31">
        <v>915</v>
      </c>
      <c r="V262" s="33">
        <v>610</v>
      </c>
      <c r="W262" s="36">
        <v>915</v>
      </c>
      <c r="X262" s="55">
        <v>610</v>
      </c>
      <c r="Y262" s="55">
        <v>915</v>
      </c>
      <c r="Z262" s="33">
        <v>610</v>
      </c>
      <c r="AA262" s="37">
        <v>915</v>
      </c>
      <c r="AB262" s="42">
        <v>600</v>
      </c>
      <c r="AC262" s="43">
        <f t="shared" si="34"/>
        <v>900</v>
      </c>
      <c r="AD262" s="33">
        <f>600*(1+2%)</f>
        <v>612</v>
      </c>
      <c r="AE262" s="33">
        <f t="shared" si="37"/>
        <v>918</v>
      </c>
      <c r="AF262" s="30">
        <v>610</v>
      </c>
      <c r="AG262" s="48">
        <f t="shared" si="38"/>
        <v>915</v>
      </c>
      <c r="AH262" s="44">
        <v>407.1</v>
      </c>
      <c r="AI262" s="44">
        <f t="shared" si="35"/>
        <v>610.65000000000009</v>
      </c>
      <c r="AJ262" s="79">
        <v>600</v>
      </c>
      <c r="AK262" s="79">
        <v>900</v>
      </c>
      <c r="AL262" s="92" t="s">
        <v>859</v>
      </c>
      <c r="AM262" s="93" t="s">
        <v>783</v>
      </c>
    </row>
    <row r="263" spans="1:39" ht="91.2" hidden="1" x14ac:dyDescent="0.3">
      <c r="A263" s="23">
        <v>237</v>
      </c>
      <c r="B263" s="24" t="s">
        <v>170</v>
      </c>
      <c r="C263" s="23" t="s">
        <v>614</v>
      </c>
      <c r="D263" s="24" t="s">
        <v>231</v>
      </c>
      <c r="E263" s="25"/>
      <c r="F263" s="23" t="s">
        <v>13</v>
      </c>
      <c r="G263" s="71">
        <v>400</v>
      </c>
      <c r="H263" s="71">
        <f t="shared" si="36"/>
        <v>600</v>
      </c>
      <c r="K263" s="21"/>
      <c r="M263" s="71">
        <v>400</v>
      </c>
      <c r="N263" s="71">
        <f t="shared" si="32"/>
        <v>600</v>
      </c>
      <c r="O263" s="29"/>
      <c r="P263" s="30">
        <v>407</v>
      </c>
      <c r="Q263" s="30">
        <v>610.5</v>
      </c>
      <c r="R263" s="33">
        <v>407</v>
      </c>
      <c r="S263" s="33">
        <f t="shared" si="33"/>
        <v>610.5</v>
      </c>
      <c r="T263" s="30">
        <v>407</v>
      </c>
      <c r="U263" s="31">
        <v>610.5</v>
      </c>
      <c r="V263" s="33">
        <v>407</v>
      </c>
      <c r="W263" s="36">
        <v>610.5</v>
      </c>
      <c r="X263" s="55">
        <v>407</v>
      </c>
      <c r="Y263" s="55">
        <v>610</v>
      </c>
      <c r="Z263" s="33">
        <v>407</v>
      </c>
      <c r="AA263" s="37">
        <v>610.5</v>
      </c>
      <c r="AB263" s="42">
        <v>350</v>
      </c>
      <c r="AC263" s="43">
        <f t="shared" si="34"/>
        <v>525</v>
      </c>
      <c r="AD263" s="33">
        <f>450*(1+2%)</f>
        <v>459</v>
      </c>
      <c r="AE263" s="33">
        <f t="shared" si="37"/>
        <v>688.5</v>
      </c>
      <c r="AF263" s="30">
        <v>407</v>
      </c>
      <c r="AG263" s="48">
        <f t="shared" si="38"/>
        <v>610.5</v>
      </c>
      <c r="AH263" s="44">
        <v>49.09</v>
      </c>
      <c r="AI263" s="44">
        <f t="shared" si="35"/>
        <v>73.635000000000005</v>
      </c>
      <c r="AJ263" s="79">
        <v>400</v>
      </c>
      <c r="AK263" s="79">
        <v>600</v>
      </c>
      <c r="AL263" s="92" t="s">
        <v>860</v>
      </c>
      <c r="AM263" s="93" t="s">
        <v>783</v>
      </c>
    </row>
    <row r="264" spans="1:39" ht="91.2" hidden="1" x14ac:dyDescent="0.3">
      <c r="A264" s="26">
        <v>238</v>
      </c>
      <c r="B264" s="24" t="s">
        <v>170</v>
      </c>
      <c r="C264" s="23" t="s">
        <v>614</v>
      </c>
      <c r="D264" s="24" t="s">
        <v>232</v>
      </c>
      <c r="E264" s="25"/>
      <c r="F264" s="23" t="s">
        <v>13</v>
      </c>
      <c r="G264" s="71">
        <v>400</v>
      </c>
      <c r="H264" s="71">
        <f t="shared" si="36"/>
        <v>600</v>
      </c>
      <c r="K264" s="21"/>
      <c r="M264" s="71">
        <v>400</v>
      </c>
      <c r="N264" s="71">
        <f t="shared" si="32"/>
        <v>600</v>
      </c>
      <c r="O264" s="29"/>
      <c r="P264" s="30">
        <v>407</v>
      </c>
      <c r="Q264" s="30">
        <v>610.5</v>
      </c>
      <c r="R264" s="33">
        <v>407</v>
      </c>
      <c r="S264" s="33">
        <f t="shared" si="33"/>
        <v>610.5</v>
      </c>
      <c r="T264" s="30">
        <v>407</v>
      </c>
      <c r="U264" s="31">
        <v>610.5</v>
      </c>
      <c r="V264" s="33">
        <v>407</v>
      </c>
      <c r="W264" s="36">
        <v>610.5</v>
      </c>
      <c r="X264" s="55">
        <v>407</v>
      </c>
      <c r="Y264" s="55">
        <v>610</v>
      </c>
      <c r="Z264" s="33">
        <v>407</v>
      </c>
      <c r="AA264" s="37">
        <v>610.5</v>
      </c>
      <c r="AB264" s="42">
        <v>350</v>
      </c>
      <c r="AC264" s="43">
        <f t="shared" si="34"/>
        <v>525</v>
      </c>
      <c r="AD264" s="33">
        <f>450*(1+2%)</f>
        <v>459</v>
      </c>
      <c r="AE264" s="33">
        <f t="shared" si="37"/>
        <v>688.5</v>
      </c>
      <c r="AF264" s="30">
        <v>407</v>
      </c>
      <c r="AG264" s="48">
        <f t="shared" si="38"/>
        <v>610.5</v>
      </c>
      <c r="AH264" s="44">
        <v>49.09</v>
      </c>
      <c r="AI264" s="44">
        <f t="shared" si="35"/>
        <v>73.635000000000005</v>
      </c>
      <c r="AJ264" s="79">
        <v>400</v>
      </c>
      <c r="AK264" s="79">
        <v>600</v>
      </c>
      <c r="AL264" s="94" t="s">
        <v>1041</v>
      </c>
      <c r="AM264" s="93" t="s">
        <v>783</v>
      </c>
    </row>
    <row r="265" spans="1:39" ht="99.15" hidden="1" customHeight="1" x14ac:dyDescent="0.3">
      <c r="A265" s="23">
        <v>239</v>
      </c>
      <c r="B265" s="24" t="s">
        <v>170</v>
      </c>
      <c r="C265" s="23" t="s">
        <v>614</v>
      </c>
      <c r="D265" s="24" t="s">
        <v>233</v>
      </c>
      <c r="E265" s="25"/>
      <c r="F265" s="23" t="s">
        <v>13</v>
      </c>
      <c r="G265" s="71">
        <v>650</v>
      </c>
      <c r="H265" s="71">
        <f t="shared" si="36"/>
        <v>975</v>
      </c>
      <c r="K265" s="21"/>
      <c r="M265" s="71">
        <v>650</v>
      </c>
      <c r="N265" s="71">
        <f t="shared" si="32"/>
        <v>975</v>
      </c>
      <c r="O265" s="29"/>
      <c r="P265" s="30">
        <v>661</v>
      </c>
      <c r="Q265" s="30">
        <v>991.5</v>
      </c>
      <c r="R265" s="33">
        <v>661</v>
      </c>
      <c r="S265" s="33">
        <f t="shared" si="33"/>
        <v>991.5</v>
      </c>
      <c r="T265" s="30">
        <v>661</v>
      </c>
      <c r="U265" s="31">
        <v>991.5</v>
      </c>
      <c r="V265" s="33">
        <v>661</v>
      </c>
      <c r="W265" s="36">
        <v>991.5</v>
      </c>
      <c r="X265" s="55">
        <v>661</v>
      </c>
      <c r="Y265" s="55">
        <v>992</v>
      </c>
      <c r="Z265" s="33">
        <v>661</v>
      </c>
      <c r="AA265" s="37">
        <v>991.5</v>
      </c>
      <c r="AB265" s="42">
        <v>500</v>
      </c>
      <c r="AC265" s="43">
        <f t="shared" si="34"/>
        <v>750</v>
      </c>
      <c r="AD265" s="33">
        <f>650*(1+2%)</f>
        <v>663</v>
      </c>
      <c r="AE265" s="33">
        <f t="shared" si="37"/>
        <v>994.5</v>
      </c>
      <c r="AF265" s="30">
        <v>661</v>
      </c>
      <c r="AG265" s="48">
        <f t="shared" si="38"/>
        <v>991.5</v>
      </c>
      <c r="AH265" s="44">
        <v>505.81</v>
      </c>
      <c r="AI265" s="44">
        <f t="shared" si="35"/>
        <v>758.71500000000003</v>
      </c>
      <c r="AJ265" s="79">
        <v>650</v>
      </c>
      <c r="AK265" s="79">
        <v>975</v>
      </c>
      <c r="AL265" s="92" t="s">
        <v>861</v>
      </c>
      <c r="AM265" s="93" t="s">
        <v>783</v>
      </c>
    </row>
    <row r="266" spans="1:39" ht="99.15" hidden="1" customHeight="1" x14ac:dyDescent="0.3">
      <c r="A266" s="26">
        <v>240</v>
      </c>
      <c r="B266" s="24" t="s">
        <v>170</v>
      </c>
      <c r="C266" s="23" t="s">
        <v>614</v>
      </c>
      <c r="D266" s="24" t="s">
        <v>234</v>
      </c>
      <c r="E266" s="25"/>
      <c r="F266" s="23" t="s">
        <v>13</v>
      </c>
      <c r="G266" s="71">
        <v>650</v>
      </c>
      <c r="H266" s="71">
        <f t="shared" si="36"/>
        <v>975</v>
      </c>
      <c r="K266" s="21"/>
      <c r="M266" s="71">
        <v>650</v>
      </c>
      <c r="N266" s="71">
        <f t="shared" si="32"/>
        <v>975</v>
      </c>
      <c r="O266" s="29"/>
      <c r="P266" s="30">
        <v>661</v>
      </c>
      <c r="Q266" s="30">
        <v>991.5</v>
      </c>
      <c r="R266" s="33">
        <v>661</v>
      </c>
      <c r="S266" s="33">
        <f t="shared" si="33"/>
        <v>991.5</v>
      </c>
      <c r="T266" s="30">
        <v>661</v>
      </c>
      <c r="U266" s="31">
        <v>991.5</v>
      </c>
      <c r="V266" s="33">
        <v>661</v>
      </c>
      <c r="W266" s="36">
        <v>991.5</v>
      </c>
      <c r="X266" s="55">
        <v>661</v>
      </c>
      <c r="Y266" s="55">
        <v>992</v>
      </c>
      <c r="Z266" s="33">
        <v>661</v>
      </c>
      <c r="AA266" s="37">
        <v>991.5</v>
      </c>
      <c r="AB266" s="42">
        <v>500</v>
      </c>
      <c r="AC266" s="43">
        <f t="shared" si="34"/>
        <v>750</v>
      </c>
      <c r="AD266" s="33">
        <f>650*(1+2%)</f>
        <v>663</v>
      </c>
      <c r="AE266" s="33">
        <f t="shared" si="37"/>
        <v>994.5</v>
      </c>
      <c r="AF266" s="30">
        <v>661</v>
      </c>
      <c r="AG266" s="48">
        <f t="shared" si="38"/>
        <v>991.5</v>
      </c>
      <c r="AH266" s="34" t="s">
        <v>775</v>
      </c>
      <c r="AI266" s="34" t="s">
        <v>775</v>
      </c>
      <c r="AJ266" s="79">
        <v>650</v>
      </c>
      <c r="AK266" s="79">
        <v>975</v>
      </c>
      <c r="AL266" s="94" t="s">
        <v>1042</v>
      </c>
      <c r="AM266" s="93" t="s">
        <v>783</v>
      </c>
    </row>
    <row r="267" spans="1:39" ht="99.15" hidden="1" customHeight="1" x14ac:dyDescent="0.3">
      <c r="A267" s="23">
        <v>241</v>
      </c>
      <c r="B267" s="24" t="s">
        <v>170</v>
      </c>
      <c r="C267" s="23" t="s">
        <v>614</v>
      </c>
      <c r="D267" s="24" t="s">
        <v>235</v>
      </c>
      <c r="E267" s="25"/>
      <c r="F267" s="23" t="s">
        <v>13</v>
      </c>
      <c r="G267" s="71">
        <v>650</v>
      </c>
      <c r="H267" s="71">
        <f t="shared" si="36"/>
        <v>975</v>
      </c>
      <c r="K267" s="21"/>
      <c r="M267" s="71">
        <v>650</v>
      </c>
      <c r="N267" s="71">
        <f t="shared" si="32"/>
        <v>975</v>
      </c>
      <c r="O267" s="29"/>
      <c r="P267" s="30">
        <v>661</v>
      </c>
      <c r="Q267" s="30">
        <v>991.5</v>
      </c>
      <c r="R267" s="33">
        <v>661</v>
      </c>
      <c r="S267" s="33">
        <f t="shared" si="33"/>
        <v>991.5</v>
      </c>
      <c r="T267" s="30">
        <v>661</v>
      </c>
      <c r="U267" s="31">
        <v>991.5</v>
      </c>
      <c r="V267" s="33">
        <v>661</v>
      </c>
      <c r="W267" s="36">
        <v>991.5</v>
      </c>
      <c r="X267" s="55">
        <v>661</v>
      </c>
      <c r="Y267" s="55">
        <v>992</v>
      </c>
      <c r="Z267" s="33">
        <v>661</v>
      </c>
      <c r="AA267" s="37">
        <v>991.5</v>
      </c>
      <c r="AB267" s="42">
        <v>500</v>
      </c>
      <c r="AC267" s="43">
        <f t="shared" si="34"/>
        <v>750</v>
      </c>
      <c r="AD267" s="33">
        <f>400*(1+2%)</f>
        <v>408</v>
      </c>
      <c r="AE267" s="33">
        <f t="shared" si="37"/>
        <v>612</v>
      </c>
      <c r="AF267" s="30">
        <v>661</v>
      </c>
      <c r="AG267" s="48">
        <f t="shared" si="38"/>
        <v>991.5</v>
      </c>
      <c r="AH267" s="44">
        <v>474.95</v>
      </c>
      <c r="AI267" s="44">
        <f t="shared" si="35"/>
        <v>712.42499999999995</v>
      </c>
      <c r="AJ267" s="79">
        <v>650</v>
      </c>
      <c r="AK267" s="79">
        <v>975</v>
      </c>
      <c r="AL267" s="92" t="s">
        <v>862</v>
      </c>
      <c r="AM267" s="93" t="s">
        <v>783</v>
      </c>
    </row>
    <row r="268" spans="1:39" ht="99.15" hidden="1" customHeight="1" x14ac:dyDescent="0.3">
      <c r="A268" s="26">
        <v>242</v>
      </c>
      <c r="B268" s="24" t="s">
        <v>170</v>
      </c>
      <c r="C268" s="23" t="s">
        <v>614</v>
      </c>
      <c r="D268" s="24" t="s">
        <v>236</v>
      </c>
      <c r="E268" s="25"/>
      <c r="F268" s="23" t="s">
        <v>13</v>
      </c>
      <c r="G268" s="71">
        <v>700</v>
      </c>
      <c r="H268" s="71">
        <f t="shared" si="36"/>
        <v>1050</v>
      </c>
      <c r="K268" s="21"/>
      <c r="M268" s="71">
        <v>700</v>
      </c>
      <c r="N268" s="71">
        <f t="shared" si="32"/>
        <v>1050</v>
      </c>
      <c r="O268" s="29"/>
      <c r="P268" s="30">
        <v>712</v>
      </c>
      <c r="Q268" s="30">
        <v>1068</v>
      </c>
      <c r="R268" s="33">
        <v>712</v>
      </c>
      <c r="S268" s="33">
        <f t="shared" si="33"/>
        <v>1068</v>
      </c>
      <c r="T268" s="30">
        <v>712</v>
      </c>
      <c r="U268" s="31">
        <v>1068</v>
      </c>
      <c r="V268" s="33">
        <v>712</v>
      </c>
      <c r="W268" s="36">
        <v>1068</v>
      </c>
      <c r="X268" s="55">
        <v>712</v>
      </c>
      <c r="Y268" s="55">
        <v>1068</v>
      </c>
      <c r="Z268" s="33">
        <v>712</v>
      </c>
      <c r="AA268" s="37">
        <v>1068</v>
      </c>
      <c r="AB268" s="42">
        <v>500</v>
      </c>
      <c r="AC268" s="43">
        <f t="shared" si="34"/>
        <v>750</v>
      </c>
      <c r="AD268" s="33">
        <f>700*(1+2%)</f>
        <v>714</v>
      </c>
      <c r="AE268" s="33">
        <f t="shared" si="37"/>
        <v>1071</v>
      </c>
      <c r="AF268" s="30">
        <v>712</v>
      </c>
      <c r="AG268" s="48">
        <f t="shared" si="38"/>
        <v>1068</v>
      </c>
      <c r="AH268" s="34" t="s">
        <v>775</v>
      </c>
      <c r="AI268" s="34" t="s">
        <v>775</v>
      </c>
      <c r="AJ268" s="79">
        <v>700</v>
      </c>
      <c r="AK268" s="79">
        <v>1050</v>
      </c>
      <c r="AL268" s="94" t="s">
        <v>1043</v>
      </c>
      <c r="AM268" s="93" t="s">
        <v>783</v>
      </c>
    </row>
    <row r="269" spans="1:39" ht="99.15" hidden="1" customHeight="1" x14ac:dyDescent="0.3">
      <c r="A269" s="23">
        <v>243</v>
      </c>
      <c r="B269" s="24" t="s">
        <v>170</v>
      </c>
      <c r="C269" s="23" t="s">
        <v>614</v>
      </c>
      <c r="D269" s="24" t="s">
        <v>237</v>
      </c>
      <c r="E269" s="25"/>
      <c r="F269" s="23" t="s">
        <v>13</v>
      </c>
      <c r="G269" s="71">
        <v>400</v>
      </c>
      <c r="H269" s="71">
        <f t="shared" si="36"/>
        <v>600</v>
      </c>
      <c r="K269" s="21"/>
      <c r="M269" s="71">
        <v>400</v>
      </c>
      <c r="N269" s="71">
        <f t="shared" si="32"/>
        <v>600</v>
      </c>
      <c r="O269" s="29"/>
      <c r="P269" s="30">
        <v>407</v>
      </c>
      <c r="Q269" s="30">
        <v>610.5</v>
      </c>
      <c r="R269" s="33">
        <v>407</v>
      </c>
      <c r="S269" s="33">
        <f t="shared" si="33"/>
        <v>610.5</v>
      </c>
      <c r="T269" s="30">
        <v>407</v>
      </c>
      <c r="U269" s="31">
        <v>610.5</v>
      </c>
      <c r="V269" s="33">
        <v>407</v>
      </c>
      <c r="W269" s="36">
        <v>610.5</v>
      </c>
      <c r="X269" s="55">
        <v>407</v>
      </c>
      <c r="Y269" s="55">
        <v>610</v>
      </c>
      <c r="Z269" s="33">
        <v>407</v>
      </c>
      <c r="AA269" s="37">
        <v>610.5</v>
      </c>
      <c r="AB269" s="42">
        <v>350</v>
      </c>
      <c r="AC269" s="43">
        <f t="shared" si="34"/>
        <v>525</v>
      </c>
      <c r="AD269" s="33">
        <f>400*(1+2%)</f>
        <v>408</v>
      </c>
      <c r="AE269" s="33">
        <f t="shared" si="37"/>
        <v>612</v>
      </c>
      <c r="AF269" s="30">
        <v>407</v>
      </c>
      <c r="AG269" s="48">
        <f t="shared" si="38"/>
        <v>610.5</v>
      </c>
      <c r="AH269" s="44">
        <v>49.09</v>
      </c>
      <c r="AI269" s="44">
        <f t="shared" si="35"/>
        <v>73.635000000000005</v>
      </c>
      <c r="AJ269" s="79">
        <v>400</v>
      </c>
      <c r="AK269" s="79">
        <v>600</v>
      </c>
      <c r="AL269" s="92" t="s">
        <v>863</v>
      </c>
      <c r="AM269" s="93" t="s">
        <v>783</v>
      </c>
    </row>
    <row r="270" spans="1:39" ht="99.15" hidden="1" customHeight="1" x14ac:dyDescent="0.3">
      <c r="A270" s="26">
        <v>244</v>
      </c>
      <c r="B270" s="24" t="s">
        <v>170</v>
      </c>
      <c r="C270" s="23" t="s">
        <v>614</v>
      </c>
      <c r="D270" s="24" t="s">
        <v>238</v>
      </c>
      <c r="E270" s="25"/>
      <c r="F270" s="23" t="s">
        <v>13</v>
      </c>
      <c r="G270" s="71">
        <v>400</v>
      </c>
      <c r="H270" s="71">
        <f t="shared" si="36"/>
        <v>600</v>
      </c>
      <c r="K270" s="21"/>
      <c r="M270" s="71">
        <v>400</v>
      </c>
      <c r="N270" s="71">
        <f t="shared" si="32"/>
        <v>600</v>
      </c>
      <c r="O270" s="29"/>
      <c r="P270" s="30">
        <v>407</v>
      </c>
      <c r="Q270" s="30">
        <v>610.5</v>
      </c>
      <c r="R270" s="33">
        <v>407</v>
      </c>
      <c r="S270" s="33">
        <f t="shared" si="33"/>
        <v>610.5</v>
      </c>
      <c r="T270" s="30">
        <v>407</v>
      </c>
      <c r="U270" s="31">
        <v>610.5</v>
      </c>
      <c r="V270" s="33">
        <v>407</v>
      </c>
      <c r="W270" s="36">
        <v>610.5</v>
      </c>
      <c r="X270" s="55">
        <v>407</v>
      </c>
      <c r="Y270" s="55">
        <v>610</v>
      </c>
      <c r="Z270" s="33">
        <v>407</v>
      </c>
      <c r="AA270" s="37">
        <v>610.5</v>
      </c>
      <c r="AB270" s="42">
        <v>350</v>
      </c>
      <c r="AC270" s="43">
        <f t="shared" si="34"/>
        <v>525</v>
      </c>
      <c r="AD270" s="33">
        <f>400*(1+2%)</f>
        <v>408</v>
      </c>
      <c r="AE270" s="33">
        <f t="shared" si="37"/>
        <v>612</v>
      </c>
      <c r="AF270" s="30">
        <v>407</v>
      </c>
      <c r="AG270" s="48">
        <f t="shared" si="38"/>
        <v>610.5</v>
      </c>
      <c r="AH270" s="44">
        <v>49.09</v>
      </c>
      <c r="AI270" s="44">
        <f t="shared" si="35"/>
        <v>73.635000000000005</v>
      </c>
      <c r="AJ270" s="79">
        <v>400</v>
      </c>
      <c r="AK270" s="79">
        <v>600</v>
      </c>
      <c r="AL270" s="94" t="s">
        <v>810</v>
      </c>
      <c r="AM270" s="93" t="s">
        <v>783</v>
      </c>
    </row>
    <row r="271" spans="1:39" ht="114" hidden="1" x14ac:dyDescent="0.3">
      <c r="A271" s="23">
        <v>245</v>
      </c>
      <c r="B271" s="24" t="s">
        <v>170</v>
      </c>
      <c r="C271" s="23" t="s">
        <v>614</v>
      </c>
      <c r="D271" s="24" t="s">
        <v>239</v>
      </c>
      <c r="E271" s="25"/>
      <c r="F271" s="23" t="s">
        <v>13</v>
      </c>
      <c r="G271" s="71">
        <v>1300</v>
      </c>
      <c r="H271" s="71">
        <f t="shared" si="36"/>
        <v>1950</v>
      </c>
      <c r="K271" s="21"/>
      <c r="M271" s="71">
        <v>1300</v>
      </c>
      <c r="N271" s="71">
        <f t="shared" si="32"/>
        <v>1950</v>
      </c>
      <c r="O271" s="29"/>
      <c r="P271" s="30">
        <v>1322</v>
      </c>
      <c r="Q271" s="30">
        <v>1983</v>
      </c>
      <c r="R271" s="33">
        <v>1322</v>
      </c>
      <c r="S271" s="33">
        <f t="shared" si="33"/>
        <v>1983</v>
      </c>
      <c r="T271" s="30">
        <v>1322</v>
      </c>
      <c r="U271" s="31">
        <v>1983</v>
      </c>
      <c r="V271" s="33">
        <v>1322</v>
      </c>
      <c r="W271" s="36">
        <v>1983</v>
      </c>
      <c r="X271" s="55">
        <v>1322</v>
      </c>
      <c r="Y271" s="55">
        <v>1983</v>
      </c>
      <c r="Z271" s="33">
        <v>1322</v>
      </c>
      <c r="AA271" s="37">
        <v>1983</v>
      </c>
      <c r="AB271" s="42">
        <v>700</v>
      </c>
      <c r="AC271" s="43">
        <f t="shared" si="34"/>
        <v>1050</v>
      </c>
      <c r="AD271" s="33">
        <f>1300*(1+2%)</f>
        <v>1326</v>
      </c>
      <c r="AE271" s="33">
        <f t="shared" si="37"/>
        <v>1989</v>
      </c>
      <c r="AF271" s="30">
        <v>1322</v>
      </c>
      <c r="AG271" s="48">
        <f t="shared" si="38"/>
        <v>1983</v>
      </c>
      <c r="AH271" s="44">
        <v>864.56</v>
      </c>
      <c r="AI271" s="44">
        <f t="shared" si="35"/>
        <v>1296.8399999999999</v>
      </c>
      <c r="AJ271" s="79">
        <v>1300</v>
      </c>
      <c r="AK271" s="79">
        <v>1950</v>
      </c>
      <c r="AL271" s="92" t="s">
        <v>864</v>
      </c>
      <c r="AM271" s="93" t="s">
        <v>783</v>
      </c>
    </row>
    <row r="272" spans="1:39" ht="114" hidden="1" x14ac:dyDescent="0.3">
      <c r="A272" s="26">
        <v>246</v>
      </c>
      <c r="B272" s="24" t="s">
        <v>170</v>
      </c>
      <c r="C272" s="23" t="s">
        <v>614</v>
      </c>
      <c r="D272" s="24" t="s">
        <v>240</v>
      </c>
      <c r="E272" s="25"/>
      <c r="F272" s="23" t="s">
        <v>13</v>
      </c>
      <c r="G272" s="71">
        <v>900</v>
      </c>
      <c r="H272" s="71">
        <f t="shared" si="36"/>
        <v>1350</v>
      </c>
      <c r="K272" s="21"/>
      <c r="M272" s="71">
        <v>900</v>
      </c>
      <c r="N272" s="71">
        <f t="shared" si="32"/>
        <v>1350</v>
      </c>
      <c r="O272" s="29"/>
      <c r="P272" s="30">
        <v>915</v>
      </c>
      <c r="Q272" s="30">
        <v>1372.5</v>
      </c>
      <c r="R272" s="33">
        <v>915</v>
      </c>
      <c r="S272" s="33">
        <f t="shared" si="33"/>
        <v>1372.5</v>
      </c>
      <c r="T272" s="30">
        <v>915</v>
      </c>
      <c r="U272" s="31">
        <v>1372.5</v>
      </c>
      <c r="V272" s="33">
        <v>915</v>
      </c>
      <c r="W272" s="36">
        <v>1372.5</v>
      </c>
      <c r="X272" s="55">
        <v>915</v>
      </c>
      <c r="Y272" s="55">
        <v>1373</v>
      </c>
      <c r="Z272" s="33">
        <v>915</v>
      </c>
      <c r="AA272" s="37">
        <v>1372.5</v>
      </c>
      <c r="AB272" s="42">
        <v>500</v>
      </c>
      <c r="AC272" s="43">
        <f t="shared" si="34"/>
        <v>750</v>
      </c>
      <c r="AD272" s="33">
        <f>900*(1+2%)</f>
        <v>918</v>
      </c>
      <c r="AE272" s="33">
        <f t="shared" si="37"/>
        <v>1377</v>
      </c>
      <c r="AF272" s="30">
        <v>915</v>
      </c>
      <c r="AG272" s="48">
        <f t="shared" si="38"/>
        <v>1372.5</v>
      </c>
      <c r="AH272" s="44">
        <v>172.92</v>
      </c>
      <c r="AI272" s="44">
        <f t="shared" si="35"/>
        <v>259.38</v>
      </c>
      <c r="AJ272" s="79">
        <v>900</v>
      </c>
      <c r="AK272" s="79">
        <v>1350</v>
      </c>
      <c r="AL272" s="94" t="s">
        <v>1044</v>
      </c>
      <c r="AM272" s="93" t="s">
        <v>783</v>
      </c>
    </row>
    <row r="273" spans="1:39" ht="99.15" hidden="1" customHeight="1" x14ac:dyDescent="0.3">
      <c r="A273" s="23">
        <v>247</v>
      </c>
      <c r="B273" s="24" t="s">
        <v>170</v>
      </c>
      <c r="C273" s="23" t="s">
        <v>614</v>
      </c>
      <c r="D273" s="24" t="s">
        <v>241</v>
      </c>
      <c r="E273" s="25"/>
      <c r="F273" s="23" t="s">
        <v>13</v>
      </c>
      <c r="G273" s="71">
        <v>1300</v>
      </c>
      <c r="H273" s="71">
        <f t="shared" si="36"/>
        <v>1950</v>
      </c>
      <c r="K273" s="21"/>
      <c r="M273" s="71">
        <v>1300</v>
      </c>
      <c r="N273" s="71">
        <f t="shared" si="32"/>
        <v>1950</v>
      </c>
      <c r="O273" s="29"/>
      <c r="P273" s="30">
        <v>1322</v>
      </c>
      <c r="Q273" s="30">
        <v>1983</v>
      </c>
      <c r="R273" s="33">
        <v>1322</v>
      </c>
      <c r="S273" s="33">
        <f t="shared" si="33"/>
        <v>1983</v>
      </c>
      <c r="T273" s="30">
        <v>1322</v>
      </c>
      <c r="U273" s="31">
        <v>1983</v>
      </c>
      <c r="V273" s="33">
        <v>1322</v>
      </c>
      <c r="W273" s="36">
        <v>1983</v>
      </c>
      <c r="X273" s="55">
        <v>1322</v>
      </c>
      <c r="Y273" s="55">
        <v>1983</v>
      </c>
      <c r="Z273" s="33">
        <v>1322</v>
      </c>
      <c r="AA273" s="37">
        <v>1983</v>
      </c>
      <c r="AB273" s="42">
        <v>600</v>
      </c>
      <c r="AC273" s="43">
        <f t="shared" si="34"/>
        <v>900</v>
      </c>
      <c r="AD273" s="33">
        <f>1300*(1+2%)</f>
        <v>1326</v>
      </c>
      <c r="AE273" s="33">
        <f t="shared" si="37"/>
        <v>1989</v>
      </c>
      <c r="AF273" s="30">
        <v>1322</v>
      </c>
      <c r="AG273" s="48">
        <f t="shared" si="38"/>
        <v>1983</v>
      </c>
      <c r="AH273" s="44">
        <v>981.22</v>
      </c>
      <c r="AI273" s="44">
        <f t="shared" si="35"/>
        <v>1471.83</v>
      </c>
      <c r="AJ273" s="79">
        <v>1300</v>
      </c>
      <c r="AK273" s="79">
        <v>1950</v>
      </c>
      <c r="AL273" s="92" t="s">
        <v>865</v>
      </c>
      <c r="AM273" s="93" t="s">
        <v>783</v>
      </c>
    </row>
    <row r="274" spans="1:39" ht="99.15" hidden="1" customHeight="1" x14ac:dyDescent="0.3">
      <c r="A274" s="26">
        <v>248</v>
      </c>
      <c r="B274" s="24" t="s">
        <v>170</v>
      </c>
      <c r="C274" s="23" t="s">
        <v>614</v>
      </c>
      <c r="D274" s="24" t="s">
        <v>242</v>
      </c>
      <c r="E274" s="25"/>
      <c r="F274" s="23" t="s">
        <v>13</v>
      </c>
      <c r="G274" s="71">
        <v>600</v>
      </c>
      <c r="H274" s="71">
        <f t="shared" si="36"/>
        <v>900</v>
      </c>
      <c r="K274" s="21"/>
      <c r="M274" s="71">
        <v>600</v>
      </c>
      <c r="N274" s="71">
        <f t="shared" si="32"/>
        <v>900</v>
      </c>
      <c r="O274" s="29"/>
      <c r="P274" s="30">
        <v>610</v>
      </c>
      <c r="Q274" s="30">
        <v>915</v>
      </c>
      <c r="R274" s="33">
        <v>610</v>
      </c>
      <c r="S274" s="33">
        <f t="shared" si="33"/>
        <v>915</v>
      </c>
      <c r="T274" s="30">
        <v>610</v>
      </c>
      <c r="U274" s="31">
        <v>915</v>
      </c>
      <c r="V274" s="33">
        <v>610</v>
      </c>
      <c r="W274" s="36">
        <v>915</v>
      </c>
      <c r="X274" s="55">
        <v>610</v>
      </c>
      <c r="Y274" s="55">
        <v>915</v>
      </c>
      <c r="Z274" s="33">
        <v>610</v>
      </c>
      <c r="AA274" s="37">
        <v>915</v>
      </c>
      <c r="AB274" s="42">
        <v>400</v>
      </c>
      <c r="AC274" s="43">
        <f t="shared" si="34"/>
        <v>600</v>
      </c>
      <c r="AD274" s="33">
        <f>600*(1+2%)</f>
        <v>612</v>
      </c>
      <c r="AE274" s="33">
        <f t="shared" si="37"/>
        <v>918</v>
      </c>
      <c r="AF274" s="30">
        <v>610</v>
      </c>
      <c r="AG274" s="48">
        <f t="shared" si="38"/>
        <v>915</v>
      </c>
      <c r="AH274" s="44">
        <v>183</v>
      </c>
      <c r="AI274" s="44">
        <f t="shared" si="35"/>
        <v>274.5</v>
      </c>
      <c r="AJ274" s="79">
        <v>600</v>
      </c>
      <c r="AK274" s="79">
        <v>900</v>
      </c>
      <c r="AL274" s="94" t="s">
        <v>1045</v>
      </c>
      <c r="AM274" s="93" t="s">
        <v>783</v>
      </c>
    </row>
    <row r="275" spans="1:39" ht="99.15" customHeight="1" x14ac:dyDescent="0.3">
      <c r="A275" s="23">
        <v>249</v>
      </c>
      <c r="B275" s="24" t="s">
        <v>170</v>
      </c>
      <c r="C275" s="23" t="s">
        <v>611</v>
      </c>
      <c r="D275" s="24" t="s">
        <v>243</v>
      </c>
      <c r="E275" s="25"/>
      <c r="F275" s="23" t="s">
        <v>13</v>
      </c>
      <c r="G275" s="68">
        <v>800</v>
      </c>
      <c r="H275" s="68">
        <f t="shared" si="36"/>
        <v>1200</v>
      </c>
      <c r="K275" s="21"/>
      <c r="M275" s="68">
        <v>800</v>
      </c>
      <c r="N275" s="68">
        <f t="shared" si="32"/>
        <v>1200</v>
      </c>
      <c r="O275" s="29"/>
      <c r="P275" s="30">
        <v>1220</v>
      </c>
      <c r="Q275" s="30">
        <v>1830</v>
      </c>
      <c r="R275" s="33">
        <v>1220</v>
      </c>
      <c r="S275" s="33">
        <f t="shared" si="33"/>
        <v>1830</v>
      </c>
      <c r="T275" s="30">
        <v>1220</v>
      </c>
      <c r="U275" s="31">
        <v>1830</v>
      </c>
      <c r="V275" s="33">
        <v>1220</v>
      </c>
      <c r="W275" s="36">
        <v>1830</v>
      </c>
      <c r="X275" s="55">
        <v>1220</v>
      </c>
      <c r="Y275" s="55">
        <v>1830</v>
      </c>
      <c r="Z275" s="33">
        <v>1220</v>
      </c>
      <c r="AA275" s="37">
        <v>1830</v>
      </c>
      <c r="AB275" s="69">
        <v>600</v>
      </c>
      <c r="AC275" s="43">
        <f t="shared" si="34"/>
        <v>900</v>
      </c>
      <c r="AD275" s="33">
        <f>1200*(1+2%)</f>
        <v>1224</v>
      </c>
      <c r="AE275" s="33">
        <f t="shared" si="37"/>
        <v>1836</v>
      </c>
      <c r="AF275" s="30">
        <v>1220</v>
      </c>
      <c r="AG275" s="48">
        <f t="shared" si="38"/>
        <v>1830</v>
      </c>
      <c r="AH275" s="44">
        <v>385.31</v>
      </c>
      <c r="AI275" s="44">
        <f t="shared" si="35"/>
        <v>577.96500000000003</v>
      </c>
      <c r="AJ275" s="79">
        <v>1200</v>
      </c>
      <c r="AK275" s="79">
        <v>1800</v>
      </c>
      <c r="AL275" s="94" t="s">
        <v>1046</v>
      </c>
      <c r="AM275" s="95" t="s">
        <v>787</v>
      </c>
    </row>
    <row r="276" spans="1:39" ht="99.15" hidden="1" customHeight="1" x14ac:dyDescent="0.3">
      <c r="A276" s="26">
        <v>250</v>
      </c>
      <c r="B276" s="24" t="s">
        <v>170</v>
      </c>
      <c r="C276" s="23" t="s">
        <v>611</v>
      </c>
      <c r="D276" s="24" t="s">
        <v>244</v>
      </c>
      <c r="E276" s="25"/>
      <c r="F276" s="23" t="s">
        <v>13</v>
      </c>
      <c r="G276" s="68">
        <v>700</v>
      </c>
      <c r="H276" s="68">
        <f t="shared" si="36"/>
        <v>1050</v>
      </c>
      <c r="K276" s="21"/>
      <c r="M276" s="68">
        <v>700</v>
      </c>
      <c r="N276" s="68">
        <f t="shared" si="32"/>
        <v>1050</v>
      </c>
      <c r="O276" s="29"/>
      <c r="P276" s="30">
        <v>1017</v>
      </c>
      <c r="Q276" s="30">
        <v>1525.5</v>
      </c>
      <c r="R276" s="33">
        <v>1017</v>
      </c>
      <c r="S276" s="33">
        <f t="shared" si="33"/>
        <v>1525.5</v>
      </c>
      <c r="T276" s="30">
        <v>1017</v>
      </c>
      <c r="U276" s="31">
        <v>1525.5</v>
      </c>
      <c r="V276" s="33">
        <v>1017</v>
      </c>
      <c r="W276" s="36">
        <v>1525.5</v>
      </c>
      <c r="X276" s="55">
        <v>1017</v>
      </c>
      <c r="Y276" s="55">
        <v>1525</v>
      </c>
      <c r="Z276" s="33">
        <v>1017</v>
      </c>
      <c r="AA276" s="37">
        <v>1525.5</v>
      </c>
      <c r="AB276" s="69">
        <v>500</v>
      </c>
      <c r="AC276" s="43">
        <f t="shared" si="34"/>
        <v>750</v>
      </c>
      <c r="AD276" s="33">
        <f>1000*(1+2%)</f>
        <v>1020</v>
      </c>
      <c r="AE276" s="33">
        <f t="shared" si="37"/>
        <v>1530</v>
      </c>
      <c r="AF276" s="30">
        <v>1017</v>
      </c>
      <c r="AG276" s="48">
        <f t="shared" si="38"/>
        <v>1525.5</v>
      </c>
      <c r="AH276" s="44">
        <v>385.31</v>
      </c>
      <c r="AI276" s="44">
        <f t="shared" si="35"/>
        <v>577.96500000000003</v>
      </c>
      <c r="AJ276" s="79">
        <v>1000</v>
      </c>
      <c r="AK276" s="79">
        <v>1500</v>
      </c>
      <c r="AL276" s="94" t="s">
        <v>1047</v>
      </c>
      <c r="AM276" s="93" t="s">
        <v>783</v>
      </c>
    </row>
    <row r="277" spans="1:39" ht="99.15" customHeight="1" x14ac:dyDescent="0.3">
      <c r="A277" s="23">
        <v>251</v>
      </c>
      <c r="B277" s="24" t="s">
        <v>170</v>
      </c>
      <c r="C277" s="23" t="s">
        <v>611</v>
      </c>
      <c r="D277" s="24" t="s">
        <v>245</v>
      </c>
      <c r="E277" s="25"/>
      <c r="F277" s="23" t="s">
        <v>13</v>
      </c>
      <c r="G277" s="68">
        <v>600</v>
      </c>
      <c r="H277" s="68">
        <f t="shared" si="36"/>
        <v>900</v>
      </c>
      <c r="K277" s="21"/>
      <c r="M277" s="68">
        <v>600</v>
      </c>
      <c r="N277" s="68">
        <f t="shared" si="32"/>
        <v>900</v>
      </c>
      <c r="O277" s="29"/>
      <c r="P277" s="30">
        <v>813</v>
      </c>
      <c r="Q277" s="30">
        <v>1219.5</v>
      </c>
      <c r="R277" s="33">
        <v>813</v>
      </c>
      <c r="S277" s="33">
        <f t="shared" si="33"/>
        <v>1219.5</v>
      </c>
      <c r="T277" s="30">
        <v>813</v>
      </c>
      <c r="U277" s="31">
        <v>1219.5</v>
      </c>
      <c r="V277" s="33">
        <v>813</v>
      </c>
      <c r="W277" s="36">
        <v>1219.5</v>
      </c>
      <c r="X277" s="55">
        <v>814</v>
      </c>
      <c r="Y277" s="55">
        <v>1220</v>
      </c>
      <c r="Z277" s="33">
        <v>813</v>
      </c>
      <c r="AA277" s="37">
        <v>1219.5</v>
      </c>
      <c r="AB277" s="69">
        <v>500</v>
      </c>
      <c r="AC277" s="43">
        <f t="shared" si="34"/>
        <v>750</v>
      </c>
      <c r="AD277" s="33">
        <f>800*(1+2%)</f>
        <v>816</v>
      </c>
      <c r="AE277" s="33">
        <f t="shared" si="37"/>
        <v>1224</v>
      </c>
      <c r="AF277" s="30">
        <v>813</v>
      </c>
      <c r="AG277" s="48">
        <f t="shared" si="38"/>
        <v>1219.5</v>
      </c>
      <c r="AH277" s="44">
        <v>385.31</v>
      </c>
      <c r="AI277" s="44">
        <f t="shared" si="35"/>
        <v>577.96500000000003</v>
      </c>
      <c r="AJ277" s="79">
        <v>800</v>
      </c>
      <c r="AK277" s="79">
        <v>1200</v>
      </c>
      <c r="AL277" s="94" t="s">
        <v>1048</v>
      </c>
      <c r="AM277" s="95" t="s">
        <v>787</v>
      </c>
    </row>
    <row r="278" spans="1:39" ht="99.15" hidden="1" customHeight="1" x14ac:dyDescent="0.3">
      <c r="A278" s="26">
        <v>252</v>
      </c>
      <c r="B278" s="24" t="s">
        <v>170</v>
      </c>
      <c r="C278" s="23" t="s">
        <v>718</v>
      </c>
      <c r="D278" s="24" t="s">
        <v>719</v>
      </c>
      <c r="E278" s="25"/>
      <c r="F278" s="23" t="s">
        <v>13</v>
      </c>
      <c r="G278" s="68">
        <v>700</v>
      </c>
      <c r="H278" s="68">
        <f t="shared" si="36"/>
        <v>1050</v>
      </c>
      <c r="K278" s="21"/>
      <c r="M278" s="68">
        <v>700</v>
      </c>
      <c r="N278" s="68">
        <f t="shared" si="32"/>
        <v>1050</v>
      </c>
      <c r="O278" s="29"/>
      <c r="P278" s="30">
        <v>1017</v>
      </c>
      <c r="Q278" s="30">
        <v>1525.5</v>
      </c>
      <c r="R278" s="33">
        <v>1017</v>
      </c>
      <c r="S278" s="33">
        <f t="shared" si="33"/>
        <v>1525.5</v>
      </c>
      <c r="T278" s="30">
        <v>1017</v>
      </c>
      <c r="U278" s="31">
        <v>1525.5</v>
      </c>
      <c r="V278" s="33">
        <v>1017</v>
      </c>
      <c r="W278" s="36">
        <v>1525.5</v>
      </c>
      <c r="X278" s="55">
        <v>1017</v>
      </c>
      <c r="Y278" s="55">
        <v>1525</v>
      </c>
      <c r="Z278" s="33">
        <v>1017</v>
      </c>
      <c r="AA278" s="37">
        <v>1525.5</v>
      </c>
      <c r="AB278" s="69">
        <v>700</v>
      </c>
      <c r="AC278" s="43">
        <f t="shared" si="34"/>
        <v>1050</v>
      </c>
      <c r="AD278" s="33">
        <f>1000*(1+2%)</f>
        <v>1020</v>
      </c>
      <c r="AE278" s="33">
        <f t="shared" si="37"/>
        <v>1530</v>
      </c>
      <c r="AF278" s="30">
        <v>1017</v>
      </c>
      <c r="AG278" s="48">
        <f t="shared" si="38"/>
        <v>1525.5</v>
      </c>
      <c r="AH278" s="44">
        <v>169.02</v>
      </c>
      <c r="AI278" s="44">
        <f t="shared" si="35"/>
        <v>253.53000000000003</v>
      </c>
      <c r="AJ278" s="79">
        <v>1000</v>
      </c>
      <c r="AK278" s="79">
        <v>1500</v>
      </c>
      <c r="AL278" s="92" t="s">
        <v>866</v>
      </c>
      <c r="AM278" s="93" t="s">
        <v>783</v>
      </c>
    </row>
    <row r="279" spans="1:39" ht="99.15" hidden="1" customHeight="1" x14ac:dyDescent="0.3">
      <c r="A279" s="23">
        <v>253</v>
      </c>
      <c r="B279" s="24" t="s">
        <v>170</v>
      </c>
      <c r="C279" s="23" t="s">
        <v>718</v>
      </c>
      <c r="D279" s="24" t="s">
        <v>720</v>
      </c>
      <c r="E279" s="25"/>
      <c r="F279" s="23" t="s">
        <v>13</v>
      </c>
      <c r="G279" s="68">
        <v>600</v>
      </c>
      <c r="H279" s="68">
        <f t="shared" si="36"/>
        <v>900</v>
      </c>
      <c r="K279" s="21"/>
      <c r="M279" s="68">
        <v>600</v>
      </c>
      <c r="N279" s="68">
        <f t="shared" si="32"/>
        <v>900</v>
      </c>
      <c r="O279" s="29"/>
      <c r="P279" s="30">
        <v>813</v>
      </c>
      <c r="Q279" s="30">
        <v>1219.5</v>
      </c>
      <c r="R279" s="33">
        <v>813</v>
      </c>
      <c r="S279" s="33">
        <f t="shared" si="33"/>
        <v>1219.5</v>
      </c>
      <c r="T279" s="30">
        <v>813</v>
      </c>
      <c r="U279" s="31">
        <v>1219.5</v>
      </c>
      <c r="V279" s="33">
        <v>813</v>
      </c>
      <c r="W279" s="36">
        <v>1219.5</v>
      </c>
      <c r="X279" s="55">
        <v>814</v>
      </c>
      <c r="Y279" s="55">
        <v>1220</v>
      </c>
      <c r="Z279" s="33">
        <v>813</v>
      </c>
      <c r="AA279" s="37">
        <v>1219.5</v>
      </c>
      <c r="AB279" s="69">
        <v>600</v>
      </c>
      <c r="AC279" s="43">
        <f t="shared" si="34"/>
        <v>900</v>
      </c>
      <c r="AD279" s="33">
        <f>800*(1+2%)</f>
        <v>816</v>
      </c>
      <c r="AE279" s="33">
        <f t="shared" si="37"/>
        <v>1224</v>
      </c>
      <c r="AF279" s="30">
        <v>813</v>
      </c>
      <c r="AG279" s="48">
        <f t="shared" si="38"/>
        <v>1219.5</v>
      </c>
      <c r="AH279" s="44">
        <v>169.02</v>
      </c>
      <c r="AI279" s="44">
        <f t="shared" si="35"/>
        <v>253.53000000000003</v>
      </c>
      <c r="AJ279" s="79">
        <v>800</v>
      </c>
      <c r="AK279" s="79">
        <v>1200</v>
      </c>
      <c r="AL279" s="92" t="s">
        <v>867</v>
      </c>
      <c r="AM279" s="93" t="s">
        <v>783</v>
      </c>
    </row>
    <row r="280" spans="1:39" ht="99.15" customHeight="1" x14ac:dyDescent="0.3">
      <c r="A280" s="26">
        <v>254</v>
      </c>
      <c r="B280" s="24" t="s">
        <v>170</v>
      </c>
      <c r="C280" s="23" t="s">
        <v>718</v>
      </c>
      <c r="D280" s="24" t="s">
        <v>721</v>
      </c>
      <c r="E280" s="25"/>
      <c r="F280" s="23" t="s">
        <v>13</v>
      </c>
      <c r="G280" s="68">
        <v>600</v>
      </c>
      <c r="H280" s="68">
        <f t="shared" si="36"/>
        <v>900</v>
      </c>
      <c r="K280" s="21"/>
      <c r="M280" s="68">
        <v>600</v>
      </c>
      <c r="N280" s="68">
        <f t="shared" si="32"/>
        <v>900</v>
      </c>
      <c r="O280" s="29"/>
      <c r="P280" s="30">
        <v>712</v>
      </c>
      <c r="Q280" s="30">
        <v>1068</v>
      </c>
      <c r="R280" s="33">
        <v>712</v>
      </c>
      <c r="S280" s="33">
        <f t="shared" si="33"/>
        <v>1068</v>
      </c>
      <c r="T280" s="30">
        <v>712</v>
      </c>
      <c r="U280" s="31">
        <v>1068</v>
      </c>
      <c r="V280" s="33">
        <v>712</v>
      </c>
      <c r="W280" s="36">
        <v>1068</v>
      </c>
      <c r="X280" s="55">
        <v>712</v>
      </c>
      <c r="Y280" s="55">
        <v>1068</v>
      </c>
      <c r="Z280" s="33">
        <v>712</v>
      </c>
      <c r="AA280" s="37">
        <v>1068</v>
      </c>
      <c r="AB280" s="69">
        <v>600</v>
      </c>
      <c r="AC280" s="43">
        <f t="shared" si="34"/>
        <v>900</v>
      </c>
      <c r="AD280" s="33">
        <f>700*(1+2%)</f>
        <v>714</v>
      </c>
      <c r="AE280" s="33">
        <f t="shared" si="37"/>
        <v>1071</v>
      </c>
      <c r="AF280" s="30">
        <v>712</v>
      </c>
      <c r="AG280" s="48">
        <f t="shared" si="38"/>
        <v>1068</v>
      </c>
      <c r="AH280" s="44">
        <v>169.02</v>
      </c>
      <c r="AI280" s="44">
        <f t="shared" si="35"/>
        <v>253.53000000000003</v>
      </c>
      <c r="AJ280" s="79">
        <v>700</v>
      </c>
      <c r="AK280" s="79">
        <v>1050</v>
      </c>
      <c r="AL280" s="92" t="s">
        <v>868</v>
      </c>
      <c r="AM280" s="95" t="s">
        <v>787</v>
      </c>
    </row>
    <row r="281" spans="1:39" ht="99.15" hidden="1" customHeight="1" x14ac:dyDescent="0.3">
      <c r="A281" s="23">
        <v>255</v>
      </c>
      <c r="B281" s="24" t="s">
        <v>170</v>
      </c>
      <c r="C281" s="23" t="s">
        <v>718</v>
      </c>
      <c r="D281" s="24" t="s">
        <v>722</v>
      </c>
      <c r="E281" s="25"/>
      <c r="F281" s="23" t="s">
        <v>13</v>
      </c>
      <c r="G281" s="68">
        <v>500</v>
      </c>
      <c r="H281" s="68">
        <f t="shared" si="36"/>
        <v>750</v>
      </c>
      <c r="K281" s="21"/>
      <c r="M281" s="68">
        <v>500</v>
      </c>
      <c r="N281" s="68">
        <f t="shared" si="32"/>
        <v>750</v>
      </c>
      <c r="O281" s="29"/>
      <c r="P281" s="30">
        <v>813</v>
      </c>
      <c r="Q281" s="30">
        <v>1219.5</v>
      </c>
      <c r="R281" s="33">
        <v>813</v>
      </c>
      <c r="S281" s="33">
        <f t="shared" si="33"/>
        <v>1219.5</v>
      </c>
      <c r="T281" s="30">
        <v>813</v>
      </c>
      <c r="U281" s="31">
        <v>1219.5</v>
      </c>
      <c r="V281" s="33">
        <v>813</v>
      </c>
      <c r="W281" s="36">
        <v>1219.5</v>
      </c>
      <c r="X281" s="55">
        <v>814</v>
      </c>
      <c r="Y281" s="55">
        <v>1220</v>
      </c>
      <c r="Z281" s="33">
        <v>813</v>
      </c>
      <c r="AA281" s="37">
        <v>1219.5</v>
      </c>
      <c r="AB281" s="69">
        <v>500</v>
      </c>
      <c r="AC281" s="43">
        <f t="shared" si="34"/>
        <v>750</v>
      </c>
      <c r="AD281" s="33">
        <f>800*(1+2%)</f>
        <v>816</v>
      </c>
      <c r="AE281" s="33">
        <f t="shared" si="37"/>
        <v>1224</v>
      </c>
      <c r="AF281" s="30">
        <v>813</v>
      </c>
      <c r="AG281" s="48">
        <f t="shared" si="38"/>
        <v>1219.5</v>
      </c>
      <c r="AH281" s="44">
        <v>217.7</v>
      </c>
      <c r="AI281" s="44">
        <f t="shared" si="35"/>
        <v>326.54999999999995</v>
      </c>
      <c r="AJ281" s="79">
        <v>800</v>
      </c>
      <c r="AK281" s="79">
        <v>1200</v>
      </c>
      <c r="AL281" s="94" t="s">
        <v>1049</v>
      </c>
      <c r="AM281" s="93" t="s">
        <v>783</v>
      </c>
    </row>
    <row r="282" spans="1:39" ht="99.15" hidden="1" customHeight="1" x14ac:dyDescent="0.3">
      <c r="A282" s="26">
        <v>256</v>
      </c>
      <c r="B282" s="24" t="s">
        <v>170</v>
      </c>
      <c r="C282" s="23" t="s">
        <v>718</v>
      </c>
      <c r="D282" s="24" t="s">
        <v>728</v>
      </c>
      <c r="E282" s="25"/>
      <c r="F282" s="23" t="s">
        <v>13</v>
      </c>
      <c r="G282" s="71">
        <v>500</v>
      </c>
      <c r="H282" s="71">
        <f t="shared" si="36"/>
        <v>750</v>
      </c>
      <c r="K282" s="21"/>
      <c r="M282" s="71">
        <v>500</v>
      </c>
      <c r="N282" s="71">
        <f t="shared" si="32"/>
        <v>750</v>
      </c>
      <c r="O282" s="29"/>
      <c r="P282" s="30">
        <v>508</v>
      </c>
      <c r="Q282" s="30">
        <v>762</v>
      </c>
      <c r="R282" s="33">
        <v>508</v>
      </c>
      <c r="S282" s="33">
        <f t="shared" si="33"/>
        <v>762</v>
      </c>
      <c r="T282" s="30">
        <v>508</v>
      </c>
      <c r="U282" s="31">
        <v>762</v>
      </c>
      <c r="V282" s="33">
        <v>508</v>
      </c>
      <c r="W282" s="36">
        <v>762</v>
      </c>
      <c r="X282" s="55">
        <v>509</v>
      </c>
      <c r="Y282" s="55">
        <v>763</v>
      </c>
      <c r="Z282" s="33">
        <v>508</v>
      </c>
      <c r="AA282" s="37">
        <v>762</v>
      </c>
      <c r="AB282" s="42">
        <v>500</v>
      </c>
      <c r="AC282" s="43">
        <f t="shared" si="34"/>
        <v>750</v>
      </c>
      <c r="AD282" s="33">
        <f>400*(1+2%)</f>
        <v>408</v>
      </c>
      <c r="AE282" s="33">
        <f t="shared" si="37"/>
        <v>612</v>
      </c>
      <c r="AF282" s="30">
        <v>508</v>
      </c>
      <c r="AG282" s="48">
        <f t="shared" si="38"/>
        <v>762</v>
      </c>
      <c r="AH282" s="44">
        <v>33.11</v>
      </c>
      <c r="AI282" s="44">
        <f t="shared" si="35"/>
        <v>49.664999999999999</v>
      </c>
      <c r="AJ282" s="79">
        <v>500</v>
      </c>
      <c r="AK282" s="79">
        <v>750</v>
      </c>
      <c r="AL282" s="94" t="s">
        <v>1050</v>
      </c>
      <c r="AM282" s="93" t="s">
        <v>783</v>
      </c>
    </row>
    <row r="283" spans="1:39" ht="99.15" hidden="1" customHeight="1" x14ac:dyDescent="0.3">
      <c r="A283" s="23">
        <v>257</v>
      </c>
      <c r="B283" s="24" t="s">
        <v>170</v>
      </c>
      <c r="C283" s="23" t="s">
        <v>718</v>
      </c>
      <c r="D283" s="24" t="s">
        <v>723</v>
      </c>
      <c r="E283" s="25"/>
      <c r="F283" s="23" t="s">
        <v>13</v>
      </c>
      <c r="G283" s="71">
        <v>400</v>
      </c>
      <c r="H283" s="71">
        <f t="shared" si="36"/>
        <v>600</v>
      </c>
      <c r="K283" s="21"/>
      <c r="M283" s="71">
        <v>400</v>
      </c>
      <c r="N283" s="71">
        <f t="shared" si="32"/>
        <v>600</v>
      </c>
      <c r="O283" s="29"/>
      <c r="P283" s="30">
        <v>407</v>
      </c>
      <c r="Q283" s="30">
        <v>610.5</v>
      </c>
      <c r="R283" s="33">
        <v>407</v>
      </c>
      <c r="S283" s="33">
        <f t="shared" si="33"/>
        <v>610.5</v>
      </c>
      <c r="T283" s="30">
        <v>407</v>
      </c>
      <c r="U283" s="31">
        <v>610.5</v>
      </c>
      <c r="V283" s="33">
        <v>407</v>
      </c>
      <c r="W283" s="36">
        <v>610.5</v>
      </c>
      <c r="X283" s="55">
        <v>407</v>
      </c>
      <c r="Y283" s="55">
        <v>610</v>
      </c>
      <c r="Z283" s="33">
        <v>407</v>
      </c>
      <c r="AA283" s="37">
        <v>610.5</v>
      </c>
      <c r="AB283" s="42">
        <v>300</v>
      </c>
      <c r="AC283" s="43">
        <f t="shared" si="34"/>
        <v>450</v>
      </c>
      <c r="AD283" s="33">
        <f>400*(1+2%)</f>
        <v>408</v>
      </c>
      <c r="AE283" s="33">
        <f t="shared" si="37"/>
        <v>612</v>
      </c>
      <c r="AF283" s="30">
        <v>407</v>
      </c>
      <c r="AG283" s="48">
        <f t="shared" si="38"/>
        <v>610.5</v>
      </c>
      <c r="AH283" s="44">
        <v>33.11</v>
      </c>
      <c r="AI283" s="44">
        <f t="shared" si="35"/>
        <v>49.664999999999999</v>
      </c>
      <c r="AJ283" s="79">
        <v>400</v>
      </c>
      <c r="AK283" s="79">
        <v>600</v>
      </c>
      <c r="AL283" s="94" t="s">
        <v>810</v>
      </c>
      <c r="AM283" s="93" t="s">
        <v>783</v>
      </c>
    </row>
    <row r="284" spans="1:39" ht="99.15" customHeight="1" x14ac:dyDescent="0.3">
      <c r="A284" s="26">
        <v>258</v>
      </c>
      <c r="B284" s="24" t="s">
        <v>170</v>
      </c>
      <c r="C284" s="23" t="s">
        <v>718</v>
      </c>
      <c r="D284" s="24" t="s">
        <v>724</v>
      </c>
      <c r="E284" s="25"/>
      <c r="F284" s="23" t="s">
        <v>13</v>
      </c>
      <c r="G284" s="57">
        <v>400</v>
      </c>
      <c r="H284" s="71">
        <f t="shared" si="36"/>
        <v>600</v>
      </c>
      <c r="K284" s="21"/>
      <c r="M284" s="71">
        <v>650</v>
      </c>
      <c r="N284" s="71">
        <f t="shared" ref="N284:N347" si="39">M284*1.5</f>
        <v>975</v>
      </c>
      <c r="O284" s="29"/>
      <c r="P284" s="30">
        <v>356</v>
      </c>
      <c r="Q284" s="30">
        <v>534</v>
      </c>
      <c r="R284" s="33">
        <v>356</v>
      </c>
      <c r="S284" s="33">
        <f t="shared" ref="S284:S347" si="40">SUM(R284+R284*0.5)</f>
        <v>534</v>
      </c>
      <c r="T284" s="30">
        <v>356</v>
      </c>
      <c r="U284" s="31">
        <v>534</v>
      </c>
      <c r="V284" s="33">
        <v>356</v>
      </c>
      <c r="W284" s="36">
        <v>534</v>
      </c>
      <c r="X284" s="55">
        <v>356</v>
      </c>
      <c r="Y284" s="55">
        <v>534</v>
      </c>
      <c r="Z284" s="33">
        <v>356</v>
      </c>
      <c r="AA284" s="37">
        <v>534</v>
      </c>
      <c r="AB284" s="42">
        <v>300</v>
      </c>
      <c r="AC284" s="43">
        <f t="shared" ref="AC284:AC347" si="41">AB284+AB284*0.5</f>
        <v>450</v>
      </c>
      <c r="AD284" s="33">
        <f>350*(1+2%)</f>
        <v>357</v>
      </c>
      <c r="AE284" s="33">
        <f t="shared" si="37"/>
        <v>535.5</v>
      </c>
      <c r="AF284" s="30">
        <v>356</v>
      </c>
      <c r="AG284" s="48">
        <f t="shared" si="38"/>
        <v>534</v>
      </c>
      <c r="AH284" s="44">
        <v>33.11</v>
      </c>
      <c r="AI284" s="44">
        <f t="shared" si="35"/>
        <v>49.664999999999999</v>
      </c>
      <c r="AJ284" s="79">
        <v>350</v>
      </c>
      <c r="AK284" s="79">
        <v>525</v>
      </c>
      <c r="AL284" s="94" t="s">
        <v>1051</v>
      </c>
      <c r="AM284" s="95" t="s">
        <v>787</v>
      </c>
    </row>
    <row r="285" spans="1:39" ht="99.15" hidden="1" customHeight="1" x14ac:dyDescent="0.3">
      <c r="A285" s="23">
        <v>259</v>
      </c>
      <c r="B285" s="24" t="s">
        <v>170</v>
      </c>
      <c r="C285" s="23" t="s">
        <v>615</v>
      </c>
      <c r="D285" s="24" t="s">
        <v>725</v>
      </c>
      <c r="E285" s="25"/>
      <c r="F285" s="23" t="s">
        <v>13</v>
      </c>
      <c r="G285" s="71">
        <v>400</v>
      </c>
      <c r="H285" s="71">
        <f t="shared" si="36"/>
        <v>600</v>
      </c>
      <c r="K285" s="21"/>
      <c r="M285" s="71">
        <v>400</v>
      </c>
      <c r="N285" s="71">
        <f t="shared" si="39"/>
        <v>600</v>
      </c>
      <c r="O285" s="29"/>
      <c r="P285" s="30">
        <v>407</v>
      </c>
      <c r="Q285" s="30">
        <v>610.5</v>
      </c>
      <c r="R285" s="33">
        <v>407</v>
      </c>
      <c r="S285" s="33">
        <f t="shared" si="40"/>
        <v>610.5</v>
      </c>
      <c r="T285" s="30">
        <v>407</v>
      </c>
      <c r="U285" s="31">
        <v>610.5</v>
      </c>
      <c r="V285" s="33">
        <v>407</v>
      </c>
      <c r="W285" s="36">
        <v>610.5</v>
      </c>
      <c r="X285" s="55">
        <v>407</v>
      </c>
      <c r="Y285" s="55">
        <v>610</v>
      </c>
      <c r="Z285" s="33">
        <v>407</v>
      </c>
      <c r="AA285" s="37">
        <v>610.5</v>
      </c>
      <c r="AB285" s="42">
        <v>300</v>
      </c>
      <c r="AC285" s="43">
        <f t="shared" si="41"/>
        <v>450</v>
      </c>
      <c r="AD285" s="33">
        <f>400*(1+2%)</f>
        <v>408</v>
      </c>
      <c r="AE285" s="33">
        <f t="shared" si="37"/>
        <v>612</v>
      </c>
      <c r="AF285" s="30">
        <v>407</v>
      </c>
      <c r="AG285" s="48">
        <f t="shared" si="38"/>
        <v>610.5</v>
      </c>
      <c r="AH285" s="44">
        <v>42.17</v>
      </c>
      <c r="AI285" s="44">
        <f t="shared" ref="AI285:AI348" si="42">AH285*1.5</f>
        <v>63.255000000000003</v>
      </c>
      <c r="AJ285" s="79">
        <v>400</v>
      </c>
      <c r="AK285" s="79">
        <v>600</v>
      </c>
      <c r="AL285" s="94" t="s">
        <v>810</v>
      </c>
      <c r="AM285" s="93" t="s">
        <v>783</v>
      </c>
    </row>
    <row r="286" spans="1:39" ht="114" x14ac:dyDescent="0.3">
      <c r="A286" s="26">
        <v>260</v>
      </c>
      <c r="B286" s="24" t="s">
        <v>170</v>
      </c>
      <c r="C286" s="23" t="s">
        <v>616</v>
      </c>
      <c r="D286" s="24" t="s">
        <v>247</v>
      </c>
      <c r="E286" s="25"/>
      <c r="F286" s="23" t="s">
        <v>248</v>
      </c>
      <c r="G286" s="57">
        <v>800</v>
      </c>
      <c r="H286" s="71">
        <f t="shared" si="36"/>
        <v>1200</v>
      </c>
      <c r="K286" s="21"/>
      <c r="M286" s="71">
        <v>1000</v>
      </c>
      <c r="N286" s="71">
        <f t="shared" si="39"/>
        <v>1500</v>
      </c>
      <c r="O286" s="29"/>
      <c r="P286" s="30">
        <v>1017</v>
      </c>
      <c r="Q286" s="30">
        <v>1525.5</v>
      </c>
      <c r="R286" s="33">
        <v>1017</v>
      </c>
      <c r="S286" s="33">
        <f t="shared" si="40"/>
        <v>1525.5</v>
      </c>
      <c r="T286" s="30">
        <v>1017</v>
      </c>
      <c r="U286" s="31">
        <v>1525.5</v>
      </c>
      <c r="V286" s="33">
        <v>1017</v>
      </c>
      <c r="W286" s="36">
        <v>1525.5</v>
      </c>
      <c r="X286" s="55">
        <v>1017</v>
      </c>
      <c r="Y286" s="55">
        <v>1525</v>
      </c>
      <c r="Z286" s="33">
        <v>1017</v>
      </c>
      <c r="AA286" s="37">
        <v>1525.5</v>
      </c>
      <c r="AB286" s="42">
        <v>800</v>
      </c>
      <c r="AC286" s="43">
        <f t="shared" si="41"/>
        <v>1200</v>
      </c>
      <c r="AD286" s="33">
        <f>1000*(1+2%)</f>
        <v>1020</v>
      </c>
      <c r="AE286" s="33">
        <f t="shared" si="37"/>
        <v>1530</v>
      </c>
      <c r="AF286" s="30">
        <v>1017</v>
      </c>
      <c r="AG286" s="48">
        <f t="shared" si="38"/>
        <v>1525.5</v>
      </c>
      <c r="AH286" s="44">
        <v>1820.96</v>
      </c>
      <c r="AI286" s="44">
        <f t="shared" si="42"/>
        <v>2731.44</v>
      </c>
      <c r="AJ286" s="79">
        <v>1000</v>
      </c>
      <c r="AK286" s="79">
        <v>1500</v>
      </c>
      <c r="AL286" s="94" t="s">
        <v>1052</v>
      </c>
      <c r="AM286" s="95" t="s">
        <v>787</v>
      </c>
    </row>
    <row r="287" spans="1:39" ht="114" x14ac:dyDescent="0.3">
      <c r="A287" s="23">
        <v>261</v>
      </c>
      <c r="B287" s="24" t="s">
        <v>170</v>
      </c>
      <c r="C287" s="23" t="s">
        <v>616</v>
      </c>
      <c r="D287" s="24" t="s">
        <v>249</v>
      </c>
      <c r="E287" s="25"/>
      <c r="F287" s="23" t="s">
        <v>248</v>
      </c>
      <c r="G287" s="57">
        <v>400</v>
      </c>
      <c r="H287" s="71">
        <f t="shared" ref="H287:H350" si="43">G287*1.5</f>
        <v>600</v>
      </c>
      <c r="K287" s="21"/>
      <c r="M287" s="71">
        <v>500</v>
      </c>
      <c r="N287" s="71">
        <f t="shared" si="39"/>
        <v>750</v>
      </c>
      <c r="O287" s="29"/>
      <c r="P287" s="30">
        <v>508</v>
      </c>
      <c r="Q287" s="30">
        <v>762</v>
      </c>
      <c r="R287" s="33">
        <v>508</v>
      </c>
      <c r="S287" s="33">
        <f t="shared" si="40"/>
        <v>762</v>
      </c>
      <c r="T287" s="30">
        <v>508</v>
      </c>
      <c r="U287" s="31">
        <v>762</v>
      </c>
      <c r="V287" s="33">
        <v>508</v>
      </c>
      <c r="W287" s="36">
        <v>762</v>
      </c>
      <c r="X287" s="55">
        <v>509</v>
      </c>
      <c r="Y287" s="55">
        <v>763</v>
      </c>
      <c r="Z287" s="33">
        <v>508</v>
      </c>
      <c r="AA287" s="37">
        <v>762</v>
      </c>
      <c r="AB287" s="42">
        <v>400</v>
      </c>
      <c r="AC287" s="43">
        <f t="shared" si="41"/>
        <v>600</v>
      </c>
      <c r="AD287" s="33">
        <f>500*(1+2%)</f>
        <v>510</v>
      </c>
      <c r="AE287" s="33">
        <f t="shared" si="37"/>
        <v>765</v>
      </c>
      <c r="AF287" s="30">
        <v>508</v>
      </c>
      <c r="AG287" s="48">
        <f t="shared" si="38"/>
        <v>762</v>
      </c>
      <c r="AH287" s="44">
        <v>364.2</v>
      </c>
      <c r="AI287" s="44">
        <f t="shared" si="42"/>
        <v>546.29999999999995</v>
      </c>
      <c r="AJ287" s="79">
        <v>500</v>
      </c>
      <c r="AK287" s="79">
        <v>750</v>
      </c>
      <c r="AL287" s="94" t="s">
        <v>1053</v>
      </c>
      <c r="AM287" s="95" t="s">
        <v>787</v>
      </c>
    </row>
    <row r="288" spans="1:39" ht="114" x14ac:dyDescent="0.3">
      <c r="A288" s="26">
        <v>262</v>
      </c>
      <c r="B288" s="24" t="s">
        <v>170</v>
      </c>
      <c r="C288" s="23" t="s">
        <v>616</v>
      </c>
      <c r="D288" s="24" t="s">
        <v>250</v>
      </c>
      <c r="E288" s="25"/>
      <c r="F288" s="23" t="s">
        <v>248</v>
      </c>
      <c r="G288" s="57">
        <v>800</v>
      </c>
      <c r="H288" s="68">
        <f t="shared" si="43"/>
        <v>1200</v>
      </c>
      <c r="K288" s="21"/>
      <c r="M288" s="68">
        <v>1000</v>
      </c>
      <c r="N288" s="68">
        <f t="shared" si="39"/>
        <v>1500</v>
      </c>
      <c r="O288" s="29"/>
      <c r="P288" s="30">
        <v>1118</v>
      </c>
      <c r="Q288" s="30">
        <v>1677</v>
      </c>
      <c r="R288" s="33">
        <v>1118</v>
      </c>
      <c r="S288" s="33">
        <f t="shared" si="40"/>
        <v>1677</v>
      </c>
      <c r="T288" s="30">
        <v>1118</v>
      </c>
      <c r="U288" s="31">
        <v>1677</v>
      </c>
      <c r="V288" s="33">
        <v>1118</v>
      </c>
      <c r="W288" s="36">
        <v>1677</v>
      </c>
      <c r="X288" s="55">
        <v>1119</v>
      </c>
      <c r="Y288" s="55">
        <v>1678</v>
      </c>
      <c r="Z288" s="33">
        <v>1118</v>
      </c>
      <c r="AA288" s="37">
        <v>1677</v>
      </c>
      <c r="AB288" s="69">
        <v>800</v>
      </c>
      <c r="AC288" s="43">
        <f t="shared" si="41"/>
        <v>1200</v>
      </c>
      <c r="AD288" s="33">
        <f>1100*(1+2%)</f>
        <v>1122</v>
      </c>
      <c r="AE288" s="33">
        <f t="shared" si="37"/>
        <v>1683</v>
      </c>
      <c r="AF288" s="30">
        <v>1118</v>
      </c>
      <c r="AG288" s="48">
        <f t="shared" si="38"/>
        <v>1677</v>
      </c>
      <c r="AH288" s="44">
        <v>1820.96</v>
      </c>
      <c r="AI288" s="44">
        <f t="shared" si="42"/>
        <v>2731.44</v>
      </c>
      <c r="AJ288" s="79">
        <v>1100</v>
      </c>
      <c r="AK288" s="79">
        <v>1650</v>
      </c>
      <c r="AL288" s="94" t="s">
        <v>1054</v>
      </c>
      <c r="AM288" s="95" t="s">
        <v>787</v>
      </c>
    </row>
    <row r="289" spans="1:39" ht="114" x14ac:dyDescent="0.3">
      <c r="A289" s="23">
        <v>263</v>
      </c>
      <c r="B289" s="24" t="s">
        <v>170</v>
      </c>
      <c r="C289" s="23" t="s">
        <v>616</v>
      </c>
      <c r="D289" s="24" t="s">
        <v>251</v>
      </c>
      <c r="E289" s="25"/>
      <c r="F289" s="23" t="s">
        <v>248</v>
      </c>
      <c r="G289" s="57">
        <v>400</v>
      </c>
      <c r="H289" s="71">
        <f t="shared" si="43"/>
        <v>600</v>
      </c>
      <c r="K289" s="21"/>
      <c r="M289" s="71">
        <v>500</v>
      </c>
      <c r="N289" s="71">
        <f t="shared" si="39"/>
        <v>750</v>
      </c>
      <c r="O289" s="29"/>
      <c r="P289" s="30">
        <v>508</v>
      </c>
      <c r="Q289" s="30">
        <v>762</v>
      </c>
      <c r="R289" s="33">
        <v>508</v>
      </c>
      <c r="S289" s="33">
        <f t="shared" si="40"/>
        <v>762</v>
      </c>
      <c r="T289" s="30">
        <v>508</v>
      </c>
      <c r="U289" s="31">
        <v>762</v>
      </c>
      <c r="V289" s="33">
        <v>508</v>
      </c>
      <c r="W289" s="36">
        <v>762</v>
      </c>
      <c r="X289" s="55">
        <v>509</v>
      </c>
      <c r="Y289" s="55">
        <v>763</v>
      </c>
      <c r="Z289" s="33">
        <v>508</v>
      </c>
      <c r="AA289" s="37">
        <v>762</v>
      </c>
      <c r="AB289" s="42">
        <v>400</v>
      </c>
      <c r="AC289" s="43">
        <f t="shared" si="41"/>
        <v>600</v>
      </c>
      <c r="AD289" s="33">
        <f>500*(1+2%)</f>
        <v>510</v>
      </c>
      <c r="AE289" s="33">
        <f t="shared" si="37"/>
        <v>765</v>
      </c>
      <c r="AF289" s="30">
        <v>508</v>
      </c>
      <c r="AG289" s="48">
        <f t="shared" si="38"/>
        <v>762</v>
      </c>
      <c r="AH289" s="44">
        <v>364.2</v>
      </c>
      <c r="AI289" s="44">
        <f t="shared" si="42"/>
        <v>546.29999999999995</v>
      </c>
      <c r="AJ289" s="79">
        <v>500</v>
      </c>
      <c r="AK289" s="79">
        <v>750</v>
      </c>
      <c r="AL289" s="94" t="s">
        <v>1055</v>
      </c>
      <c r="AM289" s="95" t="s">
        <v>787</v>
      </c>
    </row>
    <row r="290" spans="1:39" ht="99.15" hidden="1" customHeight="1" x14ac:dyDescent="0.3">
      <c r="A290" s="26">
        <v>264</v>
      </c>
      <c r="B290" s="24" t="s">
        <v>170</v>
      </c>
      <c r="C290" s="23" t="s">
        <v>616</v>
      </c>
      <c r="D290" s="24" t="s">
        <v>252</v>
      </c>
      <c r="E290" s="25"/>
      <c r="F290" s="23" t="s">
        <v>253</v>
      </c>
      <c r="G290" s="71">
        <v>4000</v>
      </c>
      <c r="H290" s="71">
        <f t="shared" si="43"/>
        <v>6000</v>
      </c>
      <c r="K290" s="21"/>
      <c r="M290" s="71">
        <v>4000</v>
      </c>
      <c r="N290" s="71">
        <f t="shared" si="39"/>
        <v>6000</v>
      </c>
      <c r="O290" s="29"/>
      <c r="P290" s="30">
        <v>4067</v>
      </c>
      <c r="Q290" s="30">
        <v>6100.5</v>
      </c>
      <c r="R290" s="33">
        <v>4067</v>
      </c>
      <c r="S290" s="33">
        <f t="shared" si="40"/>
        <v>6100.5</v>
      </c>
      <c r="T290" s="30">
        <v>4067</v>
      </c>
      <c r="U290" s="31">
        <v>6100.5</v>
      </c>
      <c r="V290" s="33">
        <v>4067</v>
      </c>
      <c r="W290" s="36">
        <v>6100.5</v>
      </c>
      <c r="X290" s="55">
        <v>4067</v>
      </c>
      <c r="Y290" s="55">
        <v>6100</v>
      </c>
      <c r="Z290" s="33">
        <v>4067</v>
      </c>
      <c r="AA290" s="37">
        <v>6100.5</v>
      </c>
      <c r="AB290" s="42">
        <v>4000</v>
      </c>
      <c r="AC290" s="43">
        <f t="shared" si="41"/>
        <v>6000</v>
      </c>
      <c r="AD290" s="33">
        <f>4000*(1+2%)</f>
        <v>4080</v>
      </c>
      <c r="AE290" s="33">
        <f t="shared" si="37"/>
        <v>6120</v>
      </c>
      <c r="AF290" s="30">
        <v>4067</v>
      </c>
      <c r="AG290" s="48">
        <f t="shared" si="38"/>
        <v>6100.5</v>
      </c>
      <c r="AH290" s="44">
        <v>2455.4499999999998</v>
      </c>
      <c r="AI290" s="44">
        <f t="shared" si="42"/>
        <v>3683.1749999999997</v>
      </c>
      <c r="AJ290" s="79">
        <v>4000</v>
      </c>
      <c r="AK290" s="79">
        <v>6000</v>
      </c>
      <c r="AL290" s="92" t="s">
        <v>869</v>
      </c>
      <c r="AM290" s="93" t="s">
        <v>783</v>
      </c>
    </row>
    <row r="291" spans="1:39" ht="99.15" customHeight="1" x14ac:dyDescent="0.3">
      <c r="A291" s="23">
        <v>265</v>
      </c>
      <c r="B291" s="24" t="s">
        <v>170</v>
      </c>
      <c r="C291" s="23" t="s">
        <v>616</v>
      </c>
      <c r="D291" s="24" t="s">
        <v>617</v>
      </c>
      <c r="E291" s="25"/>
      <c r="F291" s="23" t="s">
        <v>13</v>
      </c>
      <c r="G291" s="57">
        <v>600</v>
      </c>
      <c r="H291" s="71">
        <f t="shared" si="43"/>
        <v>900</v>
      </c>
      <c r="K291" s="21"/>
      <c r="M291" s="71">
        <v>800</v>
      </c>
      <c r="N291" s="71">
        <f t="shared" si="39"/>
        <v>1200</v>
      </c>
      <c r="O291" s="29"/>
      <c r="P291" s="30">
        <v>813</v>
      </c>
      <c r="Q291" s="30">
        <v>1219.5</v>
      </c>
      <c r="R291" s="33">
        <v>813</v>
      </c>
      <c r="S291" s="33">
        <f t="shared" si="40"/>
        <v>1219.5</v>
      </c>
      <c r="T291" s="30">
        <v>813</v>
      </c>
      <c r="U291" s="31">
        <v>1219.5</v>
      </c>
      <c r="V291" s="33">
        <v>813</v>
      </c>
      <c r="W291" s="36">
        <v>1219.5</v>
      </c>
      <c r="X291" s="55">
        <v>814</v>
      </c>
      <c r="Y291" s="55">
        <v>1220</v>
      </c>
      <c r="Z291" s="33">
        <v>813</v>
      </c>
      <c r="AA291" s="37">
        <v>1219.5</v>
      </c>
      <c r="AB291" s="42">
        <v>600</v>
      </c>
      <c r="AC291" s="43">
        <f t="shared" si="41"/>
        <v>900</v>
      </c>
      <c r="AD291" s="33">
        <f>800*(1+2%)</f>
        <v>816</v>
      </c>
      <c r="AE291" s="33">
        <f t="shared" si="37"/>
        <v>1224</v>
      </c>
      <c r="AF291" s="30">
        <v>813</v>
      </c>
      <c r="AG291" s="48">
        <f t="shared" si="38"/>
        <v>1219.5</v>
      </c>
      <c r="AH291" s="44">
        <v>364.2</v>
      </c>
      <c r="AI291" s="44">
        <f t="shared" si="42"/>
        <v>546.29999999999995</v>
      </c>
      <c r="AJ291" s="79">
        <v>800</v>
      </c>
      <c r="AK291" s="79">
        <v>1200</v>
      </c>
      <c r="AL291" s="94" t="s">
        <v>1056</v>
      </c>
      <c r="AM291" s="95" t="s">
        <v>787</v>
      </c>
    </row>
    <row r="292" spans="1:39" ht="99.15" customHeight="1" x14ac:dyDescent="0.3">
      <c r="A292" s="26">
        <v>266</v>
      </c>
      <c r="B292" s="24" t="s">
        <v>170</v>
      </c>
      <c r="C292" s="23" t="s">
        <v>616</v>
      </c>
      <c r="D292" s="24" t="s">
        <v>254</v>
      </c>
      <c r="E292" s="25"/>
      <c r="F292" s="23" t="s">
        <v>13</v>
      </c>
      <c r="G292" s="71">
        <v>1500</v>
      </c>
      <c r="H292" s="71">
        <f t="shared" si="43"/>
        <v>2250</v>
      </c>
      <c r="K292" s="21"/>
      <c r="M292" s="71">
        <v>1500</v>
      </c>
      <c r="N292" s="71">
        <f t="shared" si="39"/>
        <v>2250</v>
      </c>
      <c r="O292" s="29"/>
      <c r="P292" s="30">
        <v>1525</v>
      </c>
      <c r="Q292" s="30">
        <v>2287.5</v>
      </c>
      <c r="R292" s="33">
        <v>1525</v>
      </c>
      <c r="S292" s="33">
        <f t="shared" si="40"/>
        <v>2287.5</v>
      </c>
      <c r="T292" s="30">
        <v>1525</v>
      </c>
      <c r="U292" s="31">
        <v>2287.5</v>
      </c>
      <c r="V292" s="33">
        <v>1525</v>
      </c>
      <c r="W292" s="36">
        <v>2287.5</v>
      </c>
      <c r="X292" s="55">
        <v>1525</v>
      </c>
      <c r="Y292" s="55">
        <v>2288</v>
      </c>
      <c r="Z292" s="33">
        <v>1525</v>
      </c>
      <c r="AA292" s="37">
        <v>2287.5</v>
      </c>
      <c r="AB292" s="42">
        <v>1500</v>
      </c>
      <c r="AC292" s="43">
        <f t="shared" si="41"/>
        <v>2250</v>
      </c>
      <c r="AD292" s="33">
        <f>1500*(1+2%)</f>
        <v>1530</v>
      </c>
      <c r="AE292" s="33">
        <f t="shared" si="37"/>
        <v>2295</v>
      </c>
      <c r="AF292" s="30">
        <v>1525</v>
      </c>
      <c r="AG292" s="48">
        <f t="shared" si="38"/>
        <v>2287.5</v>
      </c>
      <c r="AH292" s="44">
        <v>2059.13</v>
      </c>
      <c r="AI292" s="44">
        <f t="shared" si="42"/>
        <v>3088.6950000000002</v>
      </c>
      <c r="AJ292" s="79">
        <v>1500</v>
      </c>
      <c r="AK292" s="79">
        <v>2250</v>
      </c>
      <c r="AL292" s="92" t="s">
        <v>870</v>
      </c>
      <c r="AM292" s="95" t="s">
        <v>787</v>
      </c>
    </row>
    <row r="293" spans="1:39" ht="99.15" customHeight="1" x14ac:dyDescent="0.3">
      <c r="A293" s="23">
        <v>267</v>
      </c>
      <c r="B293" s="24" t="s">
        <v>170</v>
      </c>
      <c r="C293" s="23" t="s">
        <v>616</v>
      </c>
      <c r="D293" s="24" t="s">
        <v>255</v>
      </c>
      <c r="E293" s="25"/>
      <c r="F293" s="23" t="s">
        <v>13</v>
      </c>
      <c r="G293" s="57">
        <v>1000</v>
      </c>
      <c r="H293" s="71">
        <f t="shared" si="43"/>
        <v>1500</v>
      </c>
      <c r="K293" s="21"/>
      <c r="M293" s="71">
        <v>1350</v>
      </c>
      <c r="N293" s="71">
        <f t="shared" si="39"/>
        <v>2025</v>
      </c>
      <c r="O293" s="29"/>
      <c r="P293" s="30">
        <v>1322</v>
      </c>
      <c r="Q293" s="30">
        <v>1983</v>
      </c>
      <c r="R293" s="33">
        <v>1322</v>
      </c>
      <c r="S293" s="33">
        <f t="shared" si="40"/>
        <v>1983</v>
      </c>
      <c r="T293" s="30">
        <v>1322</v>
      </c>
      <c r="U293" s="31">
        <v>1983</v>
      </c>
      <c r="V293" s="33">
        <v>1322</v>
      </c>
      <c r="W293" s="36">
        <v>1983</v>
      </c>
      <c r="X293" s="55">
        <v>1322</v>
      </c>
      <c r="Y293" s="55">
        <v>1983</v>
      </c>
      <c r="Z293" s="33">
        <v>1322</v>
      </c>
      <c r="AA293" s="37">
        <v>1983</v>
      </c>
      <c r="AB293" s="42">
        <v>1000</v>
      </c>
      <c r="AC293" s="43">
        <f t="shared" si="41"/>
        <v>1500</v>
      </c>
      <c r="AD293" s="33">
        <f>1300*(1+2%)</f>
        <v>1326</v>
      </c>
      <c r="AE293" s="33">
        <f t="shared" si="37"/>
        <v>1989</v>
      </c>
      <c r="AF293" s="30">
        <v>1322</v>
      </c>
      <c r="AG293" s="48">
        <f t="shared" si="38"/>
        <v>1983</v>
      </c>
      <c r="AH293" s="44">
        <v>1820.96</v>
      </c>
      <c r="AI293" s="44">
        <f t="shared" si="42"/>
        <v>2731.44</v>
      </c>
      <c r="AJ293" s="79">
        <v>1300</v>
      </c>
      <c r="AK293" s="79">
        <v>1950</v>
      </c>
      <c r="AL293" s="92" t="s">
        <v>871</v>
      </c>
      <c r="AM293" s="95" t="s">
        <v>787</v>
      </c>
    </row>
    <row r="294" spans="1:39" ht="99.15" customHeight="1" x14ac:dyDescent="0.3">
      <c r="A294" s="26">
        <v>268</v>
      </c>
      <c r="B294" s="24" t="s">
        <v>170</v>
      </c>
      <c r="C294" s="23" t="s">
        <v>616</v>
      </c>
      <c r="D294" s="24" t="s">
        <v>256</v>
      </c>
      <c r="E294" s="25"/>
      <c r="F294" s="23" t="s">
        <v>13</v>
      </c>
      <c r="G294" s="57">
        <v>700</v>
      </c>
      <c r="H294" s="71">
        <f t="shared" si="43"/>
        <v>1050</v>
      </c>
      <c r="K294" s="21"/>
      <c r="M294" s="71">
        <v>900</v>
      </c>
      <c r="N294" s="71">
        <f t="shared" si="39"/>
        <v>1350</v>
      </c>
      <c r="O294" s="29"/>
      <c r="P294" s="30">
        <v>915</v>
      </c>
      <c r="Q294" s="30">
        <v>1372.5</v>
      </c>
      <c r="R294" s="33">
        <v>915</v>
      </c>
      <c r="S294" s="33">
        <f t="shared" si="40"/>
        <v>1372.5</v>
      </c>
      <c r="T294" s="30">
        <v>915</v>
      </c>
      <c r="U294" s="31">
        <v>1372.5</v>
      </c>
      <c r="V294" s="33">
        <v>915</v>
      </c>
      <c r="W294" s="36">
        <v>1372.5</v>
      </c>
      <c r="X294" s="55">
        <v>915</v>
      </c>
      <c r="Y294" s="55">
        <v>1373</v>
      </c>
      <c r="Z294" s="33">
        <v>915</v>
      </c>
      <c r="AA294" s="37">
        <v>1372.5</v>
      </c>
      <c r="AB294" s="42">
        <v>700</v>
      </c>
      <c r="AC294" s="43">
        <f t="shared" si="41"/>
        <v>1050</v>
      </c>
      <c r="AD294" s="33">
        <f>900*(1+2%)</f>
        <v>918</v>
      </c>
      <c r="AE294" s="33">
        <f t="shared" si="37"/>
        <v>1377</v>
      </c>
      <c r="AF294" s="30">
        <v>915</v>
      </c>
      <c r="AG294" s="48">
        <f t="shared" si="38"/>
        <v>1372.5</v>
      </c>
      <c r="AH294" s="44">
        <v>740.6</v>
      </c>
      <c r="AI294" s="44">
        <f t="shared" si="42"/>
        <v>1110.9000000000001</v>
      </c>
      <c r="AJ294" s="79">
        <v>900</v>
      </c>
      <c r="AK294" s="79">
        <v>1350</v>
      </c>
      <c r="AL294" s="94" t="s">
        <v>1057</v>
      </c>
      <c r="AM294" s="95" t="s">
        <v>787</v>
      </c>
    </row>
    <row r="295" spans="1:39" ht="99.15" customHeight="1" x14ac:dyDescent="0.3">
      <c r="A295" s="23">
        <v>269</v>
      </c>
      <c r="B295" s="24" t="s">
        <v>170</v>
      </c>
      <c r="C295" s="23" t="s">
        <v>246</v>
      </c>
      <c r="D295" s="24" t="s">
        <v>618</v>
      </c>
      <c r="E295" s="25"/>
      <c r="F295" s="23" t="s">
        <v>13</v>
      </c>
      <c r="G295" s="71">
        <v>1000</v>
      </c>
      <c r="H295" s="71">
        <f t="shared" si="43"/>
        <v>1500</v>
      </c>
      <c r="K295" s="21"/>
      <c r="M295" s="71">
        <v>1000</v>
      </c>
      <c r="N295" s="71">
        <f t="shared" si="39"/>
        <v>1500</v>
      </c>
      <c r="O295" s="29"/>
      <c r="P295" s="40" t="s">
        <v>775</v>
      </c>
      <c r="Q295" s="40" t="s">
        <v>775</v>
      </c>
      <c r="R295" s="34" t="s">
        <v>775</v>
      </c>
      <c r="S295" s="34" t="s">
        <v>775</v>
      </c>
      <c r="T295" s="40" t="s">
        <v>775</v>
      </c>
      <c r="U295" s="40" t="s">
        <v>775</v>
      </c>
      <c r="V295" s="34" t="s">
        <v>775</v>
      </c>
      <c r="W295" s="34" t="s">
        <v>775</v>
      </c>
      <c r="X295" s="40" t="s">
        <v>775</v>
      </c>
      <c r="Y295" s="40" t="s">
        <v>775</v>
      </c>
      <c r="Z295" s="34" t="s">
        <v>775</v>
      </c>
      <c r="AA295" s="34" t="s">
        <v>775</v>
      </c>
      <c r="AB295" s="42">
        <v>1000</v>
      </c>
      <c r="AC295" s="43">
        <f t="shared" si="41"/>
        <v>1500</v>
      </c>
      <c r="AD295" s="33">
        <f>2800*(1+2%)</f>
        <v>2856</v>
      </c>
      <c r="AE295" s="33">
        <f t="shared" si="37"/>
        <v>4284</v>
      </c>
      <c r="AF295" s="40" t="s">
        <v>775</v>
      </c>
      <c r="AG295" s="77" t="s">
        <v>775</v>
      </c>
      <c r="AH295" s="34" t="s">
        <v>775</v>
      </c>
      <c r="AI295" s="34" t="s">
        <v>775</v>
      </c>
      <c r="AJ295" s="77" t="s">
        <v>775</v>
      </c>
      <c r="AK295" s="77" t="s">
        <v>775</v>
      </c>
      <c r="AL295" s="92" t="s">
        <v>872</v>
      </c>
      <c r="AM295" s="95" t="s">
        <v>787</v>
      </c>
    </row>
    <row r="296" spans="1:39" ht="99.15" hidden="1" customHeight="1" x14ac:dyDescent="0.3">
      <c r="A296" s="26">
        <v>270</v>
      </c>
      <c r="B296" s="24" t="s">
        <v>170</v>
      </c>
      <c r="C296" s="23" t="s">
        <v>257</v>
      </c>
      <c r="D296" s="24" t="s">
        <v>258</v>
      </c>
      <c r="E296" s="25"/>
      <c r="F296" s="23" t="s">
        <v>13</v>
      </c>
      <c r="G296" s="71">
        <v>3000</v>
      </c>
      <c r="H296" s="71">
        <f t="shared" si="43"/>
        <v>4500</v>
      </c>
      <c r="K296" s="21"/>
      <c r="M296" s="71">
        <v>3000</v>
      </c>
      <c r="N296" s="71">
        <f t="shared" si="39"/>
        <v>4500</v>
      </c>
      <c r="O296" s="29"/>
      <c r="P296" s="30">
        <v>2847</v>
      </c>
      <c r="Q296" s="30">
        <v>4270.5</v>
      </c>
      <c r="R296" s="33">
        <v>2847</v>
      </c>
      <c r="S296" s="33">
        <f t="shared" si="40"/>
        <v>4270.5</v>
      </c>
      <c r="T296" s="30">
        <v>2847</v>
      </c>
      <c r="U296" s="31">
        <v>4270.5</v>
      </c>
      <c r="V296" s="33">
        <v>2847</v>
      </c>
      <c r="W296" s="36">
        <v>4270.5</v>
      </c>
      <c r="X296" s="55">
        <v>2847</v>
      </c>
      <c r="Y296" s="55">
        <v>4270</v>
      </c>
      <c r="Z296" s="33">
        <v>2847</v>
      </c>
      <c r="AA296" s="37">
        <v>4270.5</v>
      </c>
      <c r="AB296" s="42">
        <v>3000</v>
      </c>
      <c r="AC296" s="43">
        <f t="shared" si="41"/>
        <v>4500</v>
      </c>
      <c r="AD296" s="33">
        <f>2800*(1+2%)</f>
        <v>2856</v>
      </c>
      <c r="AE296" s="33">
        <f t="shared" si="37"/>
        <v>4284</v>
      </c>
      <c r="AF296" s="30">
        <v>2847</v>
      </c>
      <c r="AG296" s="48">
        <f>AF296*1.5</f>
        <v>4270.5</v>
      </c>
      <c r="AH296" s="44">
        <v>2785.44</v>
      </c>
      <c r="AI296" s="44">
        <f t="shared" si="42"/>
        <v>4178.16</v>
      </c>
      <c r="AJ296" s="79">
        <v>2800</v>
      </c>
      <c r="AK296" s="79">
        <v>4200</v>
      </c>
      <c r="AL296" s="94" t="s">
        <v>1058</v>
      </c>
      <c r="AM296" s="93" t="s">
        <v>783</v>
      </c>
    </row>
    <row r="297" spans="1:39" ht="99.15" hidden="1" customHeight="1" x14ac:dyDescent="0.3">
      <c r="A297" s="23">
        <v>271</v>
      </c>
      <c r="B297" s="24" t="s">
        <v>170</v>
      </c>
      <c r="C297" s="23" t="s">
        <v>257</v>
      </c>
      <c r="D297" s="24" t="s">
        <v>259</v>
      </c>
      <c r="E297" s="25"/>
      <c r="F297" s="23" t="s">
        <v>13</v>
      </c>
      <c r="G297" s="68">
        <v>1400</v>
      </c>
      <c r="H297" s="68">
        <f t="shared" si="43"/>
        <v>2100</v>
      </c>
      <c r="K297" s="21"/>
      <c r="M297" s="68">
        <v>1400</v>
      </c>
      <c r="N297" s="68">
        <f t="shared" si="39"/>
        <v>2100</v>
      </c>
      <c r="O297" s="29"/>
      <c r="P297" s="30">
        <v>1322</v>
      </c>
      <c r="Q297" s="30">
        <v>1983</v>
      </c>
      <c r="R297" s="33">
        <v>1322</v>
      </c>
      <c r="S297" s="33">
        <f t="shared" si="40"/>
        <v>1983</v>
      </c>
      <c r="T297" s="30">
        <v>1322</v>
      </c>
      <c r="U297" s="30">
        <v>1983</v>
      </c>
      <c r="V297" s="33">
        <v>1322</v>
      </c>
      <c r="W297" s="36">
        <v>1983</v>
      </c>
      <c r="X297" s="55">
        <v>1322</v>
      </c>
      <c r="Y297" s="55">
        <v>1983</v>
      </c>
      <c r="Z297" s="33">
        <v>1322</v>
      </c>
      <c r="AA297" s="37">
        <v>1983</v>
      </c>
      <c r="AB297" s="42">
        <v>2000</v>
      </c>
      <c r="AC297" s="43">
        <f t="shared" si="41"/>
        <v>3000</v>
      </c>
      <c r="AD297" s="33">
        <f>2800*(1+2%)</f>
        <v>2856</v>
      </c>
      <c r="AE297" s="33">
        <f t="shared" si="37"/>
        <v>4284</v>
      </c>
      <c r="AF297" s="30">
        <v>1322</v>
      </c>
      <c r="AG297" s="48">
        <f t="shared" ref="AG297:AG306" si="44">AF297*1.5</f>
        <v>1983</v>
      </c>
      <c r="AH297" s="44">
        <v>1044.8499999999999</v>
      </c>
      <c r="AI297" s="44">
        <f t="shared" si="42"/>
        <v>1567.2749999999999</v>
      </c>
      <c r="AJ297" s="79">
        <v>1300</v>
      </c>
      <c r="AK297" s="79">
        <v>1950</v>
      </c>
      <c r="AL297" s="92" t="s">
        <v>873</v>
      </c>
      <c r="AM297" s="93" t="s">
        <v>783</v>
      </c>
    </row>
    <row r="298" spans="1:39" ht="99.15" hidden="1" customHeight="1" x14ac:dyDescent="0.3">
      <c r="A298" s="26">
        <v>272</v>
      </c>
      <c r="B298" s="24" t="s">
        <v>170</v>
      </c>
      <c r="C298" s="23" t="s">
        <v>257</v>
      </c>
      <c r="D298" s="24" t="s">
        <v>260</v>
      </c>
      <c r="E298" s="25"/>
      <c r="F298" s="23" t="s">
        <v>13</v>
      </c>
      <c r="G298" s="68">
        <v>600</v>
      </c>
      <c r="H298" s="68">
        <f t="shared" si="43"/>
        <v>900</v>
      </c>
      <c r="K298" s="21"/>
      <c r="M298" s="68">
        <v>600</v>
      </c>
      <c r="N298" s="68">
        <f t="shared" si="39"/>
        <v>900</v>
      </c>
      <c r="O298" s="29"/>
      <c r="P298" s="30">
        <v>1017</v>
      </c>
      <c r="Q298" s="30">
        <v>1525.5</v>
      </c>
      <c r="R298" s="33">
        <v>1017</v>
      </c>
      <c r="S298" s="33">
        <f t="shared" si="40"/>
        <v>1525.5</v>
      </c>
      <c r="T298" s="30">
        <v>1017</v>
      </c>
      <c r="U298" s="30">
        <v>1525.5</v>
      </c>
      <c r="V298" s="33">
        <v>1017</v>
      </c>
      <c r="W298" s="36">
        <v>1525.5</v>
      </c>
      <c r="X298" s="55">
        <v>1017</v>
      </c>
      <c r="Y298" s="55">
        <v>1525</v>
      </c>
      <c r="Z298" s="33">
        <v>1017</v>
      </c>
      <c r="AA298" s="37">
        <v>1525.5</v>
      </c>
      <c r="AB298" s="42">
        <v>600</v>
      </c>
      <c r="AC298" s="43">
        <f t="shared" si="41"/>
        <v>900</v>
      </c>
      <c r="AD298" s="33">
        <f>1000*(1+2%)</f>
        <v>1020</v>
      </c>
      <c r="AE298" s="33">
        <f t="shared" si="37"/>
        <v>1530</v>
      </c>
      <c r="AF298" s="30">
        <v>1017</v>
      </c>
      <c r="AG298" s="48">
        <f t="shared" si="44"/>
        <v>1525.5</v>
      </c>
      <c r="AH298" s="44">
        <v>737.36</v>
      </c>
      <c r="AI298" s="44">
        <f t="shared" si="42"/>
        <v>1106.04</v>
      </c>
      <c r="AJ298" s="79">
        <v>1000</v>
      </c>
      <c r="AK298" s="79">
        <v>1500</v>
      </c>
      <c r="AL298" s="94" t="s">
        <v>1059</v>
      </c>
      <c r="AM298" s="93" t="s">
        <v>783</v>
      </c>
    </row>
    <row r="299" spans="1:39" ht="99.15" hidden="1" customHeight="1" x14ac:dyDescent="0.3">
      <c r="A299" s="23">
        <v>273</v>
      </c>
      <c r="B299" s="24" t="s">
        <v>170</v>
      </c>
      <c r="C299" s="23" t="s">
        <v>257</v>
      </c>
      <c r="D299" s="24" t="s">
        <v>261</v>
      </c>
      <c r="E299" s="25"/>
      <c r="F299" s="23" t="s">
        <v>13</v>
      </c>
      <c r="G299" s="68">
        <v>800</v>
      </c>
      <c r="H299" s="68">
        <f t="shared" si="43"/>
        <v>1200</v>
      </c>
      <c r="K299" s="21"/>
      <c r="M299" s="68">
        <v>800</v>
      </c>
      <c r="N299" s="68">
        <f t="shared" si="39"/>
        <v>1200</v>
      </c>
      <c r="O299" s="29"/>
      <c r="P299" s="30">
        <v>1017</v>
      </c>
      <c r="Q299" s="30">
        <v>1525.5</v>
      </c>
      <c r="R299" s="33">
        <v>1017</v>
      </c>
      <c r="S299" s="33">
        <f t="shared" si="40"/>
        <v>1525.5</v>
      </c>
      <c r="T299" s="30">
        <v>1017</v>
      </c>
      <c r="U299" s="30">
        <v>1525.5</v>
      </c>
      <c r="V299" s="33">
        <v>1017</v>
      </c>
      <c r="W299" s="36">
        <v>1525.5</v>
      </c>
      <c r="X299" s="55">
        <v>1017</v>
      </c>
      <c r="Y299" s="55">
        <v>1525</v>
      </c>
      <c r="Z299" s="33">
        <v>1017</v>
      </c>
      <c r="AA299" s="37">
        <v>1525.5</v>
      </c>
      <c r="AB299" s="42">
        <v>800</v>
      </c>
      <c r="AC299" s="43">
        <f t="shared" si="41"/>
        <v>1200</v>
      </c>
      <c r="AD299" s="33">
        <f>1000*(1+2%)</f>
        <v>1020</v>
      </c>
      <c r="AE299" s="33">
        <f t="shared" si="37"/>
        <v>1530</v>
      </c>
      <c r="AF299" s="30">
        <v>1017</v>
      </c>
      <c r="AG299" s="48">
        <f t="shared" si="44"/>
        <v>1525.5</v>
      </c>
      <c r="AH299" s="44">
        <v>1044.8499999999999</v>
      </c>
      <c r="AI299" s="44">
        <f t="shared" si="42"/>
        <v>1567.2749999999999</v>
      </c>
      <c r="AJ299" s="79">
        <v>1000</v>
      </c>
      <c r="AK299" s="79">
        <v>1500</v>
      </c>
      <c r="AL299" s="92" t="s">
        <v>874</v>
      </c>
      <c r="AM299" s="93" t="s">
        <v>783</v>
      </c>
    </row>
    <row r="300" spans="1:39" ht="99.15" hidden="1" customHeight="1" x14ac:dyDescent="0.3">
      <c r="A300" s="26">
        <v>274</v>
      </c>
      <c r="B300" s="24" t="s">
        <v>170</v>
      </c>
      <c r="C300" s="23" t="s">
        <v>257</v>
      </c>
      <c r="D300" s="24" t="s">
        <v>262</v>
      </c>
      <c r="E300" s="25"/>
      <c r="F300" s="23" t="s">
        <v>126</v>
      </c>
      <c r="G300" s="68">
        <v>250</v>
      </c>
      <c r="H300" s="68">
        <f t="shared" si="43"/>
        <v>375</v>
      </c>
      <c r="K300" s="21"/>
      <c r="M300" s="68">
        <v>250</v>
      </c>
      <c r="N300" s="68">
        <f t="shared" si="39"/>
        <v>375</v>
      </c>
      <c r="O300" s="29"/>
      <c r="P300" s="30">
        <v>610</v>
      </c>
      <c r="Q300" s="30">
        <v>915</v>
      </c>
      <c r="R300" s="33">
        <v>610</v>
      </c>
      <c r="S300" s="33">
        <f t="shared" si="40"/>
        <v>915</v>
      </c>
      <c r="T300" s="30">
        <v>610</v>
      </c>
      <c r="U300" s="30">
        <v>915</v>
      </c>
      <c r="V300" s="33">
        <v>610</v>
      </c>
      <c r="W300" s="36">
        <v>915</v>
      </c>
      <c r="X300" s="55">
        <v>610</v>
      </c>
      <c r="Y300" s="55">
        <v>915</v>
      </c>
      <c r="Z300" s="33">
        <v>610</v>
      </c>
      <c r="AA300" s="37">
        <v>915</v>
      </c>
      <c r="AB300" s="42">
        <v>250</v>
      </c>
      <c r="AC300" s="43">
        <f t="shared" si="41"/>
        <v>375</v>
      </c>
      <c r="AD300" s="33">
        <f>600*(1+2%)</f>
        <v>612</v>
      </c>
      <c r="AE300" s="33">
        <f t="shared" si="37"/>
        <v>918</v>
      </c>
      <c r="AF300" s="30">
        <v>610</v>
      </c>
      <c r="AG300" s="48">
        <f t="shared" si="44"/>
        <v>915</v>
      </c>
      <c r="AH300" s="44">
        <v>476.64</v>
      </c>
      <c r="AI300" s="44">
        <f t="shared" si="42"/>
        <v>714.96</v>
      </c>
      <c r="AJ300" s="79">
        <v>600</v>
      </c>
      <c r="AK300" s="79">
        <v>900</v>
      </c>
      <c r="AL300" s="92" t="s">
        <v>875</v>
      </c>
      <c r="AM300" s="93" t="s">
        <v>783</v>
      </c>
    </row>
    <row r="301" spans="1:39" ht="99.15" hidden="1" customHeight="1" x14ac:dyDescent="0.3">
      <c r="A301" s="23">
        <v>275</v>
      </c>
      <c r="B301" s="24" t="s">
        <v>170</v>
      </c>
      <c r="C301" s="23" t="s">
        <v>257</v>
      </c>
      <c r="D301" s="24" t="s">
        <v>263</v>
      </c>
      <c r="E301" s="25"/>
      <c r="F301" s="23" t="s">
        <v>13</v>
      </c>
      <c r="G301" s="68">
        <v>500</v>
      </c>
      <c r="H301" s="68">
        <f t="shared" si="43"/>
        <v>750</v>
      </c>
      <c r="K301" s="21"/>
      <c r="M301" s="68">
        <v>500</v>
      </c>
      <c r="N301" s="68">
        <f t="shared" si="39"/>
        <v>750</v>
      </c>
      <c r="O301" s="29"/>
      <c r="P301" s="30">
        <v>508</v>
      </c>
      <c r="Q301" s="30">
        <v>762</v>
      </c>
      <c r="R301" s="33">
        <v>508</v>
      </c>
      <c r="S301" s="33">
        <f t="shared" si="40"/>
        <v>762</v>
      </c>
      <c r="T301" s="30">
        <v>508</v>
      </c>
      <c r="U301" s="30">
        <v>762</v>
      </c>
      <c r="V301" s="33">
        <v>508</v>
      </c>
      <c r="W301" s="36">
        <v>762</v>
      </c>
      <c r="X301" s="55">
        <v>509</v>
      </c>
      <c r="Y301" s="55">
        <v>763</v>
      </c>
      <c r="Z301" s="33">
        <v>508</v>
      </c>
      <c r="AA301" s="37">
        <v>762</v>
      </c>
      <c r="AB301" s="42">
        <v>500</v>
      </c>
      <c r="AC301" s="43">
        <f t="shared" si="41"/>
        <v>750</v>
      </c>
      <c r="AD301" s="33">
        <f>500*(1+2%)</f>
        <v>510</v>
      </c>
      <c r="AE301" s="33">
        <f t="shared" si="37"/>
        <v>765</v>
      </c>
      <c r="AF301" s="30">
        <v>508</v>
      </c>
      <c r="AG301" s="48">
        <f t="shared" si="44"/>
        <v>762</v>
      </c>
      <c r="AH301" s="44">
        <v>155.76</v>
      </c>
      <c r="AI301" s="44">
        <f t="shared" si="42"/>
        <v>233.64</v>
      </c>
      <c r="AJ301" s="79">
        <v>500</v>
      </c>
      <c r="AK301" s="79">
        <v>750</v>
      </c>
      <c r="AL301" s="92" t="s">
        <v>876</v>
      </c>
      <c r="AM301" s="93" t="s">
        <v>783</v>
      </c>
    </row>
    <row r="302" spans="1:39" ht="114" hidden="1" x14ac:dyDescent="0.3">
      <c r="A302" s="26">
        <v>276</v>
      </c>
      <c r="B302" s="24" t="s">
        <v>170</v>
      </c>
      <c r="C302" s="23" t="s">
        <v>257</v>
      </c>
      <c r="D302" s="24" t="s">
        <v>264</v>
      </c>
      <c r="E302" s="25"/>
      <c r="F302" s="23" t="s">
        <v>13</v>
      </c>
      <c r="G302" s="68">
        <v>300</v>
      </c>
      <c r="H302" s="68">
        <f t="shared" si="43"/>
        <v>450</v>
      </c>
      <c r="K302" s="21"/>
      <c r="M302" s="68">
        <v>300</v>
      </c>
      <c r="N302" s="68">
        <f t="shared" si="39"/>
        <v>450</v>
      </c>
      <c r="O302" s="29"/>
      <c r="P302" s="30">
        <v>508</v>
      </c>
      <c r="Q302" s="30">
        <v>762</v>
      </c>
      <c r="R302" s="33">
        <v>508</v>
      </c>
      <c r="S302" s="33">
        <f t="shared" si="40"/>
        <v>762</v>
      </c>
      <c r="T302" s="30">
        <v>508</v>
      </c>
      <c r="U302" s="30">
        <v>762</v>
      </c>
      <c r="V302" s="33">
        <v>508</v>
      </c>
      <c r="W302" s="36">
        <v>762</v>
      </c>
      <c r="X302" s="55">
        <v>509</v>
      </c>
      <c r="Y302" s="55">
        <v>763</v>
      </c>
      <c r="Z302" s="33">
        <v>508</v>
      </c>
      <c r="AA302" s="37">
        <v>762</v>
      </c>
      <c r="AB302" s="42">
        <v>300</v>
      </c>
      <c r="AC302" s="43">
        <f t="shared" si="41"/>
        <v>450</v>
      </c>
      <c r="AD302" s="33">
        <f>500*(1+2%)</f>
        <v>510</v>
      </c>
      <c r="AE302" s="33">
        <f t="shared" si="37"/>
        <v>765</v>
      </c>
      <c r="AF302" s="30">
        <v>508</v>
      </c>
      <c r="AG302" s="48">
        <f t="shared" si="44"/>
        <v>762</v>
      </c>
      <c r="AH302" s="44">
        <v>510.56</v>
      </c>
      <c r="AI302" s="44">
        <f t="shared" si="42"/>
        <v>765.84</v>
      </c>
      <c r="AJ302" s="79">
        <v>500</v>
      </c>
      <c r="AK302" s="79">
        <v>750</v>
      </c>
      <c r="AL302" s="94" t="s">
        <v>1060</v>
      </c>
      <c r="AM302" s="93" t="s">
        <v>783</v>
      </c>
    </row>
    <row r="303" spans="1:39" ht="99.15" hidden="1" customHeight="1" x14ac:dyDescent="0.3">
      <c r="A303" s="23">
        <v>277</v>
      </c>
      <c r="B303" s="24" t="s">
        <v>170</v>
      </c>
      <c r="C303" s="23" t="s">
        <v>257</v>
      </c>
      <c r="D303" s="24" t="s">
        <v>265</v>
      </c>
      <c r="E303" s="25"/>
      <c r="F303" s="23" t="s">
        <v>13</v>
      </c>
      <c r="G303" s="68">
        <v>300</v>
      </c>
      <c r="H303" s="68">
        <f t="shared" si="43"/>
        <v>450</v>
      </c>
      <c r="K303" s="21"/>
      <c r="M303" s="68">
        <v>300</v>
      </c>
      <c r="N303" s="68">
        <f t="shared" si="39"/>
        <v>450</v>
      </c>
      <c r="O303" s="29"/>
      <c r="P303" s="30">
        <v>508</v>
      </c>
      <c r="Q303" s="30">
        <v>762</v>
      </c>
      <c r="R303" s="33">
        <v>508</v>
      </c>
      <c r="S303" s="33">
        <f t="shared" si="40"/>
        <v>762</v>
      </c>
      <c r="T303" s="30">
        <v>508</v>
      </c>
      <c r="U303" s="30">
        <v>762</v>
      </c>
      <c r="V303" s="33">
        <v>508</v>
      </c>
      <c r="W303" s="36">
        <v>762</v>
      </c>
      <c r="X303" s="55">
        <v>509</v>
      </c>
      <c r="Y303" s="55">
        <v>763</v>
      </c>
      <c r="Z303" s="33">
        <v>508</v>
      </c>
      <c r="AA303" s="37">
        <v>762</v>
      </c>
      <c r="AB303" s="42">
        <v>300</v>
      </c>
      <c r="AC303" s="43">
        <f t="shared" si="41"/>
        <v>450</v>
      </c>
      <c r="AD303" s="33">
        <f>500*(1+2%)</f>
        <v>510</v>
      </c>
      <c r="AE303" s="33">
        <f t="shared" si="37"/>
        <v>765</v>
      </c>
      <c r="AF303" s="30">
        <v>508</v>
      </c>
      <c r="AG303" s="48">
        <f t="shared" si="44"/>
        <v>762</v>
      </c>
      <c r="AH303" s="44">
        <v>1593.35</v>
      </c>
      <c r="AI303" s="44">
        <f t="shared" si="42"/>
        <v>2390.0249999999996</v>
      </c>
      <c r="AJ303" s="79">
        <v>500</v>
      </c>
      <c r="AK303" s="79">
        <v>750</v>
      </c>
      <c r="AL303" s="94" t="s">
        <v>810</v>
      </c>
      <c r="AM303" s="93" t="s">
        <v>783</v>
      </c>
    </row>
    <row r="304" spans="1:39" ht="99.15" hidden="1" customHeight="1" x14ac:dyDescent="0.3">
      <c r="A304" s="26">
        <v>278</v>
      </c>
      <c r="B304" s="24" t="s">
        <v>170</v>
      </c>
      <c r="C304" s="23" t="s">
        <v>257</v>
      </c>
      <c r="D304" s="24" t="s">
        <v>266</v>
      </c>
      <c r="E304" s="25"/>
      <c r="F304" s="23" t="s">
        <v>13</v>
      </c>
      <c r="G304" s="71">
        <v>1600</v>
      </c>
      <c r="H304" s="71">
        <f t="shared" si="43"/>
        <v>2400</v>
      </c>
      <c r="K304" s="21"/>
      <c r="M304" s="71">
        <v>1600</v>
      </c>
      <c r="N304" s="71">
        <f t="shared" si="39"/>
        <v>2400</v>
      </c>
      <c r="O304" s="29"/>
      <c r="P304" s="30">
        <v>1525</v>
      </c>
      <c r="Q304" s="30">
        <v>2287.5</v>
      </c>
      <c r="R304" s="33">
        <v>1525</v>
      </c>
      <c r="S304" s="33">
        <f t="shared" si="40"/>
        <v>2287.5</v>
      </c>
      <c r="T304" s="30">
        <v>1525</v>
      </c>
      <c r="U304" s="30">
        <v>2287.5</v>
      </c>
      <c r="V304" s="33">
        <v>1525</v>
      </c>
      <c r="W304" s="36">
        <v>2287.5</v>
      </c>
      <c r="X304" s="55">
        <v>1525</v>
      </c>
      <c r="Y304" s="55">
        <v>2288</v>
      </c>
      <c r="Z304" s="33">
        <v>1525</v>
      </c>
      <c r="AA304" s="37">
        <v>2287.5</v>
      </c>
      <c r="AB304" s="42">
        <v>2000</v>
      </c>
      <c r="AC304" s="43">
        <f t="shared" si="41"/>
        <v>3000</v>
      </c>
      <c r="AD304" s="33">
        <f>1500*(1+2%)</f>
        <v>1530</v>
      </c>
      <c r="AE304" s="33">
        <f t="shared" si="37"/>
        <v>2295</v>
      </c>
      <c r="AF304" s="30">
        <v>1525</v>
      </c>
      <c r="AG304" s="48">
        <f t="shared" si="44"/>
        <v>2287.5</v>
      </c>
      <c r="AH304" s="34" t="s">
        <v>775</v>
      </c>
      <c r="AI304" s="34" t="s">
        <v>775</v>
      </c>
      <c r="AJ304" s="79">
        <v>1500</v>
      </c>
      <c r="AK304" s="79">
        <v>2250</v>
      </c>
      <c r="AL304" s="94" t="s">
        <v>1061</v>
      </c>
      <c r="AM304" s="93" t="s">
        <v>783</v>
      </c>
    </row>
    <row r="305" spans="1:39" ht="99.15" hidden="1" customHeight="1" x14ac:dyDescent="0.3">
      <c r="A305" s="23">
        <v>279</v>
      </c>
      <c r="B305" s="24" t="s">
        <v>170</v>
      </c>
      <c r="C305" s="23" t="s">
        <v>267</v>
      </c>
      <c r="D305" s="24" t="s">
        <v>268</v>
      </c>
      <c r="E305" s="25"/>
      <c r="F305" s="23" t="s">
        <v>13</v>
      </c>
      <c r="G305" s="71">
        <v>1000</v>
      </c>
      <c r="H305" s="71">
        <f t="shared" si="43"/>
        <v>1500</v>
      </c>
      <c r="K305" s="21"/>
      <c r="M305" s="71">
        <v>1000</v>
      </c>
      <c r="N305" s="71">
        <f t="shared" si="39"/>
        <v>1500</v>
      </c>
      <c r="O305" s="29"/>
      <c r="P305" s="30">
        <v>1017</v>
      </c>
      <c r="Q305" s="30">
        <v>1525.5</v>
      </c>
      <c r="R305" s="33">
        <v>1017</v>
      </c>
      <c r="S305" s="33">
        <f t="shared" si="40"/>
        <v>1525.5</v>
      </c>
      <c r="T305" s="30">
        <v>1017</v>
      </c>
      <c r="U305" s="30">
        <v>1525.5</v>
      </c>
      <c r="V305" s="33">
        <v>1017</v>
      </c>
      <c r="W305" s="36">
        <v>1525.5</v>
      </c>
      <c r="X305" s="55">
        <v>1017</v>
      </c>
      <c r="Y305" s="55">
        <v>1525</v>
      </c>
      <c r="Z305" s="33">
        <v>1017</v>
      </c>
      <c r="AA305" s="37">
        <v>1525.5</v>
      </c>
      <c r="AB305" s="42">
        <v>1000</v>
      </c>
      <c r="AC305" s="43">
        <f t="shared" si="41"/>
        <v>1500</v>
      </c>
      <c r="AD305" s="33">
        <f>1000*(1+2%)</f>
        <v>1020</v>
      </c>
      <c r="AE305" s="33">
        <f t="shared" si="37"/>
        <v>1530</v>
      </c>
      <c r="AF305" s="30">
        <v>1017</v>
      </c>
      <c r="AG305" s="48">
        <f t="shared" si="44"/>
        <v>1525.5</v>
      </c>
      <c r="AH305" s="44">
        <v>474.95</v>
      </c>
      <c r="AI305" s="44">
        <f>AH305*1.5</f>
        <v>712.42499999999995</v>
      </c>
      <c r="AJ305" s="79">
        <v>1000</v>
      </c>
      <c r="AK305" s="79">
        <v>1500</v>
      </c>
      <c r="AL305" s="94" t="s">
        <v>1062</v>
      </c>
      <c r="AM305" s="93" t="s">
        <v>783</v>
      </c>
    </row>
    <row r="306" spans="1:39" ht="99.15" hidden="1" customHeight="1" x14ac:dyDescent="0.3">
      <c r="A306" s="26">
        <v>280</v>
      </c>
      <c r="B306" s="24" t="s">
        <v>170</v>
      </c>
      <c r="C306" s="23" t="s">
        <v>267</v>
      </c>
      <c r="D306" s="24" t="s">
        <v>269</v>
      </c>
      <c r="E306" s="25"/>
      <c r="F306" s="23" t="s">
        <v>13</v>
      </c>
      <c r="G306" s="68">
        <v>500</v>
      </c>
      <c r="H306" s="68">
        <f t="shared" si="43"/>
        <v>750</v>
      </c>
      <c r="K306" s="21"/>
      <c r="M306" s="68">
        <v>500</v>
      </c>
      <c r="N306" s="68">
        <f t="shared" si="39"/>
        <v>750</v>
      </c>
      <c r="O306" s="29"/>
      <c r="P306" s="30">
        <v>712</v>
      </c>
      <c r="Q306" s="30">
        <v>1068</v>
      </c>
      <c r="R306" s="33">
        <v>712</v>
      </c>
      <c r="S306" s="33">
        <f t="shared" si="40"/>
        <v>1068</v>
      </c>
      <c r="T306" s="30">
        <v>712</v>
      </c>
      <c r="U306" s="30">
        <v>1068</v>
      </c>
      <c r="V306" s="33">
        <v>712</v>
      </c>
      <c r="W306" s="36">
        <v>1068</v>
      </c>
      <c r="X306" s="55">
        <v>712</v>
      </c>
      <c r="Y306" s="55">
        <v>1068</v>
      </c>
      <c r="Z306" s="33">
        <v>712</v>
      </c>
      <c r="AA306" s="37">
        <v>1068</v>
      </c>
      <c r="AB306" s="42">
        <v>500</v>
      </c>
      <c r="AC306" s="43">
        <f t="shared" si="41"/>
        <v>750</v>
      </c>
      <c r="AD306" s="33">
        <f>700*(1+2%)</f>
        <v>714</v>
      </c>
      <c r="AE306" s="33">
        <f t="shared" si="37"/>
        <v>1071</v>
      </c>
      <c r="AF306" s="30">
        <v>712</v>
      </c>
      <c r="AG306" s="48">
        <f t="shared" si="44"/>
        <v>1068</v>
      </c>
      <c r="AH306" s="44">
        <v>49.09</v>
      </c>
      <c r="AI306" s="44">
        <f>AH306*1.5</f>
        <v>73.635000000000005</v>
      </c>
      <c r="AJ306" s="79">
        <v>700</v>
      </c>
      <c r="AK306" s="79">
        <v>1050</v>
      </c>
      <c r="AL306" s="94" t="s">
        <v>810</v>
      </c>
      <c r="AM306" s="93" t="s">
        <v>783</v>
      </c>
    </row>
    <row r="307" spans="1:39" ht="99.15" hidden="1" customHeight="1" x14ac:dyDescent="0.3">
      <c r="A307" s="23">
        <v>281</v>
      </c>
      <c r="B307" s="24" t="s">
        <v>170</v>
      </c>
      <c r="C307" s="23" t="s">
        <v>267</v>
      </c>
      <c r="D307" s="24" t="s">
        <v>619</v>
      </c>
      <c r="E307" s="25"/>
      <c r="F307" s="23" t="s">
        <v>13</v>
      </c>
      <c r="G307" s="71">
        <v>2500</v>
      </c>
      <c r="H307" s="71">
        <f t="shared" si="43"/>
        <v>3750</v>
      </c>
      <c r="K307" s="21"/>
      <c r="M307" s="71">
        <v>2500</v>
      </c>
      <c r="N307" s="71">
        <f t="shared" si="39"/>
        <v>3750</v>
      </c>
      <c r="O307" s="29"/>
      <c r="P307" s="40" t="s">
        <v>775</v>
      </c>
      <c r="Q307" s="40" t="s">
        <v>775</v>
      </c>
      <c r="R307" s="34" t="s">
        <v>775</v>
      </c>
      <c r="S307" s="34" t="s">
        <v>775</v>
      </c>
      <c r="T307" s="40" t="s">
        <v>775</v>
      </c>
      <c r="U307" s="40" t="s">
        <v>775</v>
      </c>
      <c r="V307" s="34" t="s">
        <v>775</v>
      </c>
      <c r="W307" s="34" t="s">
        <v>775</v>
      </c>
      <c r="X307" s="40" t="s">
        <v>775</v>
      </c>
      <c r="Y307" s="40" t="s">
        <v>775</v>
      </c>
      <c r="Z307" s="34" t="s">
        <v>775</v>
      </c>
      <c r="AA307" s="34" t="s">
        <v>775</v>
      </c>
      <c r="AB307" s="42">
        <v>2500</v>
      </c>
      <c r="AC307" s="43">
        <f t="shared" si="41"/>
        <v>3750</v>
      </c>
      <c r="AD307" s="34" t="s">
        <v>775</v>
      </c>
      <c r="AE307" s="34" t="s">
        <v>775</v>
      </c>
      <c r="AF307" s="40" t="s">
        <v>775</v>
      </c>
      <c r="AG307" s="77" t="s">
        <v>775</v>
      </c>
      <c r="AH307" s="34" t="s">
        <v>775</v>
      </c>
      <c r="AI307" s="34" t="s">
        <v>775</v>
      </c>
      <c r="AJ307" s="77" t="s">
        <v>775</v>
      </c>
      <c r="AK307" s="77" t="s">
        <v>775</v>
      </c>
      <c r="AL307" s="94" t="s">
        <v>1063</v>
      </c>
      <c r="AM307" s="93" t="s">
        <v>783</v>
      </c>
    </row>
    <row r="308" spans="1:39" ht="99.15" customHeight="1" x14ac:dyDescent="0.3">
      <c r="A308" s="26">
        <v>282</v>
      </c>
      <c r="B308" s="24" t="s">
        <v>170</v>
      </c>
      <c r="C308" s="23" t="s">
        <v>267</v>
      </c>
      <c r="D308" s="24" t="s">
        <v>620</v>
      </c>
      <c r="E308" s="25"/>
      <c r="F308" s="23" t="s">
        <v>13</v>
      </c>
      <c r="G308" s="71">
        <v>1500</v>
      </c>
      <c r="H308" s="71">
        <f t="shared" si="43"/>
        <v>2250</v>
      </c>
      <c r="K308" s="21"/>
      <c r="M308" s="71">
        <v>1500</v>
      </c>
      <c r="N308" s="71">
        <f t="shared" si="39"/>
        <v>2250</v>
      </c>
      <c r="O308" s="29"/>
      <c r="P308" s="40" t="s">
        <v>775</v>
      </c>
      <c r="Q308" s="40" t="s">
        <v>775</v>
      </c>
      <c r="R308" s="34" t="s">
        <v>775</v>
      </c>
      <c r="S308" s="34" t="s">
        <v>775</v>
      </c>
      <c r="T308" s="40" t="s">
        <v>775</v>
      </c>
      <c r="U308" s="40" t="s">
        <v>775</v>
      </c>
      <c r="V308" s="34" t="s">
        <v>775</v>
      </c>
      <c r="W308" s="34" t="s">
        <v>775</v>
      </c>
      <c r="X308" s="40" t="s">
        <v>775</v>
      </c>
      <c r="Y308" s="40" t="s">
        <v>775</v>
      </c>
      <c r="Z308" s="34" t="s">
        <v>775</v>
      </c>
      <c r="AA308" s="34" t="s">
        <v>775</v>
      </c>
      <c r="AB308" s="42">
        <v>1500</v>
      </c>
      <c r="AC308" s="43">
        <f t="shared" si="41"/>
        <v>2250</v>
      </c>
      <c r="AD308" s="34" t="s">
        <v>775</v>
      </c>
      <c r="AE308" s="34" t="s">
        <v>775</v>
      </c>
      <c r="AF308" s="40" t="s">
        <v>775</v>
      </c>
      <c r="AG308" s="77" t="s">
        <v>775</v>
      </c>
      <c r="AH308" s="34" t="s">
        <v>775</v>
      </c>
      <c r="AI308" s="34" t="s">
        <v>775</v>
      </c>
      <c r="AJ308" s="77" t="s">
        <v>775</v>
      </c>
      <c r="AK308" s="77" t="s">
        <v>775</v>
      </c>
      <c r="AL308" s="94" t="s">
        <v>1064</v>
      </c>
      <c r="AM308" s="95" t="s">
        <v>787</v>
      </c>
    </row>
    <row r="309" spans="1:39" ht="99.15" hidden="1" customHeight="1" x14ac:dyDescent="0.3">
      <c r="A309" s="23">
        <v>283</v>
      </c>
      <c r="B309" s="24" t="s">
        <v>170</v>
      </c>
      <c r="C309" s="23" t="s">
        <v>270</v>
      </c>
      <c r="D309" s="24" t="s">
        <v>271</v>
      </c>
      <c r="E309" s="25"/>
      <c r="F309" s="23" t="s">
        <v>13</v>
      </c>
      <c r="G309" s="71">
        <v>700</v>
      </c>
      <c r="H309" s="71">
        <f t="shared" si="43"/>
        <v>1050</v>
      </c>
      <c r="K309" s="21"/>
      <c r="M309" s="71">
        <v>700</v>
      </c>
      <c r="N309" s="71">
        <f t="shared" si="39"/>
        <v>1050</v>
      </c>
      <c r="O309" s="29"/>
      <c r="P309" s="30">
        <v>712</v>
      </c>
      <c r="Q309" s="48">
        <f>P309*1.5</f>
        <v>1068</v>
      </c>
      <c r="R309" s="33">
        <v>712</v>
      </c>
      <c r="S309" s="33">
        <f>R309*1.5</f>
        <v>1068</v>
      </c>
      <c r="T309" s="30">
        <v>712</v>
      </c>
      <c r="U309" s="30">
        <v>1068</v>
      </c>
      <c r="V309" s="33">
        <v>712</v>
      </c>
      <c r="W309" s="36">
        <f>V309*1.5</f>
        <v>1068</v>
      </c>
      <c r="X309" s="55">
        <v>712</v>
      </c>
      <c r="Y309" s="55">
        <v>1068</v>
      </c>
      <c r="Z309" s="33">
        <v>712</v>
      </c>
      <c r="AA309" s="37">
        <f>Z309*1.5</f>
        <v>1068</v>
      </c>
      <c r="AB309" s="42">
        <v>500</v>
      </c>
      <c r="AC309" s="43">
        <f t="shared" si="41"/>
        <v>750</v>
      </c>
      <c r="AD309" s="33">
        <f>700*(1+2%)</f>
        <v>714</v>
      </c>
      <c r="AE309" s="33">
        <f t="shared" ref="AE309:AE318" si="45">AD309+AD309*0.5</f>
        <v>1071</v>
      </c>
      <c r="AF309" s="30">
        <v>712</v>
      </c>
      <c r="AG309" s="48">
        <f>AF309*1.5</f>
        <v>1068</v>
      </c>
      <c r="AH309" s="44">
        <v>678.91</v>
      </c>
      <c r="AI309" s="44">
        <f t="shared" si="42"/>
        <v>1018.365</v>
      </c>
      <c r="AJ309" s="79">
        <v>700</v>
      </c>
      <c r="AK309" s="79">
        <v>1050</v>
      </c>
      <c r="AL309" s="94" t="s">
        <v>1065</v>
      </c>
      <c r="AM309" s="93" t="s">
        <v>783</v>
      </c>
    </row>
    <row r="310" spans="1:39" ht="99.15" hidden="1" customHeight="1" x14ac:dyDescent="0.3">
      <c r="A310" s="26">
        <v>284</v>
      </c>
      <c r="B310" s="24" t="s">
        <v>170</v>
      </c>
      <c r="C310" s="23" t="s">
        <v>270</v>
      </c>
      <c r="D310" s="24" t="s">
        <v>272</v>
      </c>
      <c r="E310" s="25"/>
      <c r="F310" s="23" t="s">
        <v>13</v>
      </c>
      <c r="G310" s="71">
        <v>500</v>
      </c>
      <c r="H310" s="71">
        <f t="shared" si="43"/>
        <v>750</v>
      </c>
      <c r="K310" s="21"/>
      <c r="M310" s="71">
        <v>500</v>
      </c>
      <c r="N310" s="71">
        <f t="shared" si="39"/>
        <v>750</v>
      </c>
      <c r="O310" s="29"/>
      <c r="P310" s="30">
        <v>508</v>
      </c>
      <c r="Q310" s="30">
        <v>762</v>
      </c>
      <c r="R310" s="33">
        <v>508</v>
      </c>
      <c r="S310" s="33">
        <f t="shared" si="40"/>
        <v>762</v>
      </c>
      <c r="T310" s="30">
        <v>508</v>
      </c>
      <c r="U310" s="30">
        <v>762</v>
      </c>
      <c r="V310" s="33">
        <v>508</v>
      </c>
      <c r="W310" s="36">
        <v>762</v>
      </c>
      <c r="X310" s="55">
        <v>509</v>
      </c>
      <c r="Y310" s="55">
        <v>763</v>
      </c>
      <c r="Z310" s="33">
        <v>508</v>
      </c>
      <c r="AA310" s="37">
        <v>762</v>
      </c>
      <c r="AB310" s="42">
        <v>250</v>
      </c>
      <c r="AC310" s="43">
        <f t="shared" si="41"/>
        <v>375</v>
      </c>
      <c r="AD310" s="33">
        <f>500*(1+2%)</f>
        <v>510</v>
      </c>
      <c r="AE310" s="33">
        <f t="shared" si="45"/>
        <v>765</v>
      </c>
      <c r="AF310" s="30">
        <v>508</v>
      </c>
      <c r="AG310" s="48">
        <f t="shared" ref="AG310:AG318" si="46">AF310*1.5</f>
        <v>762</v>
      </c>
      <c r="AH310" s="44">
        <v>31.45</v>
      </c>
      <c r="AI310" s="44">
        <f t="shared" si="42"/>
        <v>47.174999999999997</v>
      </c>
      <c r="AJ310" s="79">
        <v>500</v>
      </c>
      <c r="AK310" s="79">
        <v>750</v>
      </c>
      <c r="AL310" s="94" t="s">
        <v>1066</v>
      </c>
      <c r="AM310" s="93" t="s">
        <v>783</v>
      </c>
    </row>
    <row r="311" spans="1:39" ht="99.15" hidden="1" customHeight="1" x14ac:dyDescent="0.3">
      <c r="A311" s="23">
        <v>285</v>
      </c>
      <c r="B311" s="24" t="s">
        <v>170</v>
      </c>
      <c r="C311" s="23" t="s">
        <v>270</v>
      </c>
      <c r="D311" s="24" t="s">
        <v>273</v>
      </c>
      <c r="E311" s="25"/>
      <c r="F311" s="23" t="s">
        <v>274</v>
      </c>
      <c r="G311" s="68">
        <v>600</v>
      </c>
      <c r="H311" s="68">
        <f t="shared" si="43"/>
        <v>900</v>
      </c>
      <c r="K311" s="21"/>
      <c r="M311" s="68">
        <v>600</v>
      </c>
      <c r="N311" s="68">
        <f t="shared" si="39"/>
        <v>900</v>
      </c>
      <c r="O311" s="29"/>
      <c r="P311" s="30">
        <v>1627</v>
      </c>
      <c r="Q311" s="30">
        <v>2440.5</v>
      </c>
      <c r="R311" s="33">
        <v>1627</v>
      </c>
      <c r="S311" s="33">
        <f t="shared" si="40"/>
        <v>2440.5</v>
      </c>
      <c r="T311" s="30">
        <v>1627</v>
      </c>
      <c r="U311" s="30">
        <v>2440.5</v>
      </c>
      <c r="V311" s="33">
        <v>1627</v>
      </c>
      <c r="W311" s="36">
        <v>2440.5</v>
      </c>
      <c r="X311" s="55">
        <v>1627</v>
      </c>
      <c r="Y311" s="55">
        <v>2440</v>
      </c>
      <c r="Z311" s="33">
        <v>1627</v>
      </c>
      <c r="AA311" s="37">
        <v>2440.5</v>
      </c>
      <c r="AB311" s="42">
        <v>600</v>
      </c>
      <c r="AC311" s="43">
        <f t="shared" si="41"/>
        <v>900</v>
      </c>
      <c r="AD311" s="33">
        <f>1600*(1+2%)</f>
        <v>1632</v>
      </c>
      <c r="AE311" s="33">
        <f t="shared" si="45"/>
        <v>2448</v>
      </c>
      <c r="AF311" s="30">
        <v>1627</v>
      </c>
      <c r="AG311" s="48">
        <f t="shared" si="46"/>
        <v>2440.5</v>
      </c>
      <c r="AH311" s="44">
        <v>1218.1600000000001</v>
      </c>
      <c r="AI311" s="44">
        <f t="shared" si="42"/>
        <v>1827.2400000000002</v>
      </c>
      <c r="AJ311" s="79">
        <v>1600</v>
      </c>
      <c r="AK311" s="79">
        <v>2400</v>
      </c>
      <c r="AL311" s="94" t="s">
        <v>1067</v>
      </c>
      <c r="AM311" s="93" t="s">
        <v>783</v>
      </c>
    </row>
    <row r="312" spans="1:39" ht="99.15" hidden="1" customHeight="1" x14ac:dyDescent="0.3">
      <c r="A312" s="26">
        <v>286</v>
      </c>
      <c r="B312" s="24" t="s">
        <v>170</v>
      </c>
      <c r="C312" s="23" t="s">
        <v>270</v>
      </c>
      <c r="D312" s="24" t="s">
        <v>275</v>
      </c>
      <c r="E312" s="25"/>
      <c r="F312" s="23" t="s">
        <v>274</v>
      </c>
      <c r="G312" s="68">
        <v>400</v>
      </c>
      <c r="H312" s="68">
        <f t="shared" si="43"/>
        <v>600</v>
      </c>
      <c r="K312" s="21"/>
      <c r="M312" s="68">
        <v>400</v>
      </c>
      <c r="N312" s="68">
        <f t="shared" si="39"/>
        <v>600</v>
      </c>
      <c r="O312" s="29"/>
      <c r="P312" s="30">
        <v>1220</v>
      </c>
      <c r="Q312" s="30">
        <v>1830</v>
      </c>
      <c r="R312" s="33">
        <v>1220</v>
      </c>
      <c r="S312" s="33">
        <f t="shared" si="40"/>
        <v>1830</v>
      </c>
      <c r="T312" s="30">
        <v>1220</v>
      </c>
      <c r="U312" s="30">
        <v>1830</v>
      </c>
      <c r="V312" s="33">
        <v>1220</v>
      </c>
      <c r="W312" s="36">
        <v>1830</v>
      </c>
      <c r="X312" s="55">
        <v>1220</v>
      </c>
      <c r="Y312" s="55">
        <v>1830</v>
      </c>
      <c r="Z312" s="33">
        <v>1220</v>
      </c>
      <c r="AA312" s="37">
        <v>1830</v>
      </c>
      <c r="AB312" s="42">
        <v>400</v>
      </c>
      <c r="AC312" s="43">
        <f t="shared" si="41"/>
        <v>600</v>
      </c>
      <c r="AD312" s="33">
        <f>1200*(1+2%)</f>
        <v>1224</v>
      </c>
      <c r="AE312" s="33">
        <f t="shared" si="45"/>
        <v>1836</v>
      </c>
      <c r="AF312" s="30">
        <v>1220</v>
      </c>
      <c r="AG312" s="48">
        <f t="shared" si="46"/>
        <v>1830</v>
      </c>
      <c r="AH312" s="44">
        <v>1024.24</v>
      </c>
      <c r="AI312" s="44">
        <f t="shared" si="42"/>
        <v>1536.3600000000001</v>
      </c>
      <c r="AJ312" s="79">
        <v>1200</v>
      </c>
      <c r="AK312" s="79">
        <v>1800</v>
      </c>
      <c r="AL312" s="94" t="s">
        <v>810</v>
      </c>
      <c r="AM312" s="93" t="s">
        <v>783</v>
      </c>
    </row>
    <row r="313" spans="1:39" ht="99.15" hidden="1" customHeight="1" x14ac:dyDescent="0.3">
      <c r="A313" s="23">
        <v>287</v>
      </c>
      <c r="B313" s="24" t="s">
        <v>170</v>
      </c>
      <c r="C313" s="23" t="s">
        <v>127</v>
      </c>
      <c r="D313" s="24" t="s">
        <v>276</v>
      </c>
      <c r="E313" s="25"/>
      <c r="F313" s="23" t="s">
        <v>13</v>
      </c>
      <c r="G313" s="71">
        <v>3000</v>
      </c>
      <c r="H313" s="71">
        <f t="shared" si="43"/>
        <v>4500</v>
      </c>
      <c r="K313" s="21"/>
      <c r="M313" s="71">
        <v>3000</v>
      </c>
      <c r="N313" s="71">
        <f t="shared" si="39"/>
        <v>4500</v>
      </c>
      <c r="O313" s="29"/>
      <c r="P313" s="30">
        <v>3050</v>
      </c>
      <c r="Q313" s="30">
        <v>4575</v>
      </c>
      <c r="R313" s="33">
        <v>3050</v>
      </c>
      <c r="S313" s="33">
        <f t="shared" si="40"/>
        <v>4575</v>
      </c>
      <c r="T313" s="30">
        <v>3050</v>
      </c>
      <c r="U313" s="30">
        <v>4575</v>
      </c>
      <c r="V313" s="33">
        <v>3050</v>
      </c>
      <c r="W313" s="36">
        <v>4575</v>
      </c>
      <c r="X313" s="55">
        <v>3050</v>
      </c>
      <c r="Y313" s="55">
        <v>4575</v>
      </c>
      <c r="Z313" s="33">
        <v>3050</v>
      </c>
      <c r="AA313" s="37">
        <v>4575</v>
      </c>
      <c r="AB313" s="42">
        <v>1500</v>
      </c>
      <c r="AC313" s="43">
        <f t="shared" si="41"/>
        <v>2250</v>
      </c>
      <c r="AD313" s="33">
        <f>3000*(1+2%)</f>
        <v>3060</v>
      </c>
      <c r="AE313" s="33">
        <f t="shared" si="45"/>
        <v>4590</v>
      </c>
      <c r="AF313" s="30">
        <v>3050</v>
      </c>
      <c r="AG313" s="48">
        <f t="shared" si="46"/>
        <v>4575</v>
      </c>
      <c r="AH313" s="44">
        <v>1395.11</v>
      </c>
      <c r="AI313" s="44">
        <f t="shared" si="42"/>
        <v>2092.665</v>
      </c>
      <c r="AJ313" s="79">
        <v>3000</v>
      </c>
      <c r="AK313" s="79">
        <v>4500</v>
      </c>
      <c r="AL313" s="94" t="s">
        <v>1068</v>
      </c>
      <c r="AM313" s="93" t="s">
        <v>783</v>
      </c>
    </row>
    <row r="314" spans="1:39" ht="99.15" hidden="1" customHeight="1" x14ac:dyDescent="0.3">
      <c r="A314" s="26">
        <v>288</v>
      </c>
      <c r="B314" s="24" t="s">
        <v>170</v>
      </c>
      <c r="C314" s="23" t="s">
        <v>127</v>
      </c>
      <c r="D314" s="24" t="s">
        <v>277</v>
      </c>
      <c r="E314" s="25"/>
      <c r="F314" s="23" t="s">
        <v>13</v>
      </c>
      <c r="G314" s="71">
        <v>2000</v>
      </c>
      <c r="H314" s="71">
        <f t="shared" si="43"/>
        <v>3000</v>
      </c>
      <c r="K314" s="21"/>
      <c r="M314" s="71">
        <v>2000</v>
      </c>
      <c r="N314" s="71">
        <f t="shared" si="39"/>
        <v>3000</v>
      </c>
      <c r="O314" s="29"/>
      <c r="P314" s="30">
        <v>2033</v>
      </c>
      <c r="Q314" s="30">
        <v>3049.5</v>
      </c>
      <c r="R314" s="33">
        <v>2033</v>
      </c>
      <c r="S314" s="33">
        <f t="shared" si="40"/>
        <v>3049.5</v>
      </c>
      <c r="T314" s="30">
        <v>2033</v>
      </c>
      <c r="U314" s="30">
        <v>3049.5</v>
      </c>
      <c r="V314" s="33">
        <v>2033</v>
      </c>
      <c r="W314" s="36">
        <v>3049.5</v>
      </c>
      <c r="X314" s="55">
        <v>2034</v>
      </c>
      <c r="Y314" s="55">
        <v>3050</v>
      </c>
      <c r="Z314" s="33">
        <v>2033</v>
      </c>
      <c r="AA314" s="37">
        <v>3049.5</v>
      </c>
      <c r="AB314" s="42">
        <v>1000</v>
      </c>
      <c r="AC314" s="43">
        <f t="shared" si="41"/>
        <v>1500</v>
      </c>
      <c r="AD314" s="33">
        <f>2000*(1+2%)</f>
        <v>2040</v>
      </c>
      <c r="AE314" s="33">
        <f t="shared" si="45"/>
        <v>3060</v>
      </c>
      <c r="AF314" s="30">
        <v>2033</v>
      </c>
      <c r="AG314" s="48">
        <f t="shared" si="46"/>
        <v>3049.5</v>
      </c>
      <c r="AH314" s="44">
        <v>279.01</v>
      </c>
      <c r="AI314" s="44">
        <f t="shared" si="42"/>
        <v>418.51499999999999</v>
      </c>
      <c r="AJ314" s="79">
        <v>2000</v>
      </c>
      <c r="AK314" s="79">
        <v>3000</v>
      </c>
      <c r="AL314" s="94" t="s">
        <v>810</v>
      </c>
      <c r="AM314" s="93" t="s">
        <v>783</v>
      </c>
    </row>
    <row r="315" spans="1:39" ht="99.15" hidden="1" customHeight="1" x14ac:dyDescent="0.3">
      <c r="A315" s="23">
        <v>289</v>
      </c>
      <c r="B315" s="24" t="s">
        <v>170</v>
      </c>
      <c r="C315" s="23" t="s">
        <v>278</v>
      </c>
      <c r="D315" s="24" t="s">
        <v>279</v>
      </c>
      <c r="E315" s="25"/>
      <c r="F315" s="23" t="s">
        <v>13</v>
      </c>
      <c r="G315" s="71">
        <v>4000</v>
      </c>
      <c r="H315" s="71">
        <f t="shared" si="43"/>
        <v>6000</v>
      </c>
      <c r="K315" s="21"/>
      <c r="M315" s="71">
        <v>4000</v>
      </c>
      <c r="N315" s="71">
        <f t="shared" si="39"/>
        <v>6000</v>
      </c>
      <c r="O315" s="29"/>
      <c r="P315" s="30">
        <v>4067</v>
      </c>
      <c r="Q315" s="30">
        <v>6100.5</v>
      </c>
      <c r="R315" s="33">
        <v>4067</v>
      </c>
      <c r="S315" s="33">
        <f t="shared" si="40"/>
        <v>6100.5</v>
      </c>
      <c r="T315" s="30">
        <v>4067</v>
      </c>
      <c r="U315" s="30">
        <v>6100.5</v>
      </c>
      <c r="V315" s="33">
        <v>4067</v>
      </c>
      <c r="W315" s="36">
        <v>6100.5</v>
      </c>
      <c r="X315" s="55">
        <v>4067</v>
      </c>
      <c r="Y315" s="55">
        <v>6100</v>
      </c>
      <c r="Z315" s="33">
        <v>4067</v>
      </c>
      <c r="AA315" s="37">
        <v>6100.5</v>
      </c>
      <c r="AB315" s="42">
        <v>4000</v>
      </c>
      <c r="AC315" s="43">
        <f t="shared" si="41"/>
        <v>6000</v>
      </c>
      <c r="AD315" s="33">
        <f>4000*(1+2%)</f>
        <v>4080</v>
      </c>
      <c r="AE315" s="33">
        <f>AD315+AD315*0.5</f>
        <v>6120</v>
      </c>
      <c r="AF315" s="30">
        <v>4067</v>
      </c>
      <c r="AG315" s="48">
        <f t="shared" si="46"/>
        <v>6100.5</v>
      </c>
      <c r="AH315" s="44">
        <v>8779.6200000000008</v>
      </c>
      <c r="AI315" s="44">
        <f t="shared" si="42"/>
        <v>13169.43</v>
      </c>
      <c r="AJ315" s="79">
        <v>4000</v>
      </c>
      <c r="AK315" s="79">
        <v>6000</v>
      </c>
      <c r="AL315" s="92" t="s">
        <v>877</v>
      </c>
      <c r="AM315" s="93" t="s">
        <v>783</v>
      </c>
    </row>
    <row r="316" spans="1:39" ht="99.15" hidden="1" customHeight="1" x14ac:dyDescent="0.3">
      <c r="A316" s="26">
        <v>290</v>
      </c>
      <c r="B316" s="24" t="s">
        <v>170</v>
      </c>
      <c r="C316" s="23" t="s">
        <v>278</v>
      </c>
      <c r="D316" s="24" t="s">
        <v>280</v>
      </c>
      <c r="E316" s="25"/>
      <c r="F316" s="23" t="s">
        <v>13</v>
      </c>
      <c r="G316" s="71">
        <v>2600</v>
      </c>
      <c r="H316" s="71">
        <f t="shared" si="43"/>
        <v>3900</v>
      </c>
      <c r="K316" s="21"/>
      <c r="M316" s="71">
        <v>2600</v>
      </c>
      <c r="N316" s="71">
        <f t="shared" si="39"/>
        <v>3900</v>
      </c>
      <c r="O316" s="29"/>
      <c r="P316" s="30">
        <v>2542</v>
      </c>
      <c r="Q316" s="30">
        <v>3813</v>
      </c>
      <c r="R316" s="33">
        <v>2542</v>
      </c>
      <c r="S316" s="33">
        <f t="shared" si="40"/>
        <v>3813</v>
      </c>
      <c r="T316" s="30">
        <v>2542</v>
      </c>
      <c r="U316" s="30">
        <v>3813</v>
      </c>
      <c r="V316" s="33">
        <v>2542</v>
      </c>
      <c r="W316" s="36">
        <v>3813</v>
      </c>
      <c r="X316" s="55">
        <v>2542</v>
      </c>
      <c r="Y316" s="55">
        <v>3813</v>
      </c>
      <c r="Z316" s="33">
        <v>2542</v>
      </c>
      <c r="AA316" s="37">
        <v>3813</v>
      </c>
      <c r="AB316" s="42">
        <v>3000</v>
      </c>
      <c r="AC316" s="43">
        <f t="shared" si="41"/>
        <v>4500</v>
      </c>
      <c r="AD316" s="33">
        <f>2500*(1+2%)</f>
        <v>2550</v>
      </c>
      <c r="AE316" s="33">
        <f t="shared" si="45"/>
        <v>3825</v>
      </c>
      <c r="AF316" s="30">
        <v>2542</v>
      </c>
      <c r="AG316" s="48">
        <f t="shared" si="46"/>
        <v>3813</v>
      </c>
      <c r="AH316" s="44">
        <v>1701.61</v>
      </c>
      <c r="AI316" s="44">
        <f t="shared" si="42"/>
        <v>2552.415</v>
      </c>
      <c r="AJ316" s="79">
        <v>2500</v>
      </c>
      <c r="AK316" s="79">
        <v>3750</v>
      </c>
      <c r="AL316" s="94" t="s">
        <v>990</v>
      </c>
      <c r="AM316" s="93" t="s">
        <v>783</v>
      </c>
    </row>
    <row r="317" spans="1:39" ht="122.25" hidden="1" customHeight="1" x14ac:dyDescent="0.3">
      <c r="A317" s="23">
        <v>291</v>
      </c>
      <c r="B317" s="24" t="s">
        <v>170</v>
      </c>
      <c r="C317" s="23" t="s">
        <v>594</v>
      </c>
      <c r="D317" s="24" t="s">
        <v>281</v>
      </c>
      <c r="E317" s="25" t="s">
        <v>621</v>
      </c>
      <c r="F317" s="23" t="s">
        <v>136</v>
      </c>
      <c r="G317" s="68">
        <v>7500</v>
      </c>
      <c r="H317" s="68">
        <f t="shared" si="43"/>
        <v>11250</v>
      </c>
      <c r="K317" s="21"/>
      <c r="M317" s="68">
        <v>7500</v>
      </c>
      <c r="N317" s="68">
        <f t="shared" si="39"/>
        <v>11250</v>
      </c>
      <c r="O317" s="29"/>
      <c r="P317" s="30">
        <v>8130</v>
      </c>
      <c r="Q317" s="30">
        <v>12195</v>
      </c>
      <c r="R317" s="33">
        <v>8130</v>
      </c>
      <c r="S317" s="33">
        <f t="shared" si="40"/>
        <v>12195</v>
      </c>
      <c r="T317" s="30">
        <v>8130</v>
      </c>
      <c r="U317" s="30">
        <v>12195</v>
      </c>
      <c r="V317" s="33">
        <v>8130</v>
      </c>
      <c r="W317" s="36">
        <v>12195</v>
      </c>
      <c r="X317" s="55">
        <v>8134</v>
      </c>
      <c r="Y317" s="55">
        <v>12200</v>
      </c>
      <c r="Z317" s="33">
        <v>8130</v>
      </c>
      <c r="AA317" s="37">
        <v>12195</v>
      </c>
      <c r="AB317" s="69">
        <v>2500</v>
      </c>
      <c r="AC317" s="43">
        <f t="shared" si="41"/>
        <v>3750</v>
      </c>
      <c r="AD317" s="33">
        <f>8000*(1+2%)</f>
        <v>8160</v>
      </c>
      <c r="AE317" s="33">
        <f t="shared" si="45"/>
        <v>12240</v>
      </c>
      <c r="AF317" s="30">
        <v>8130</v>
      </c>
      <c r="AG317" s="48">
        <f t="shared" si="46"/>
        <v>12195</v>
      </c>
      <c r="AH317" s="44">
        <v>7193.03</v>
      </c>
      <c r="AI317" s="44">
        <f t="shared" si="42"/>
        <v>10789.545</v>
      </c>
      <c r="AJ317" s="79">
        <v>8000</v>
      </c>
      <c r="AK317" s="79">
        <v>12000</v>
      </c>
      <c r="AL317" s="94" t="s">
        <v>1069</v>
      </c>
      <c r="AM317" s="93" t="s">
        <v>783</v>
      </c>
    </row>
    <row r="318" spans="1:39" ht="114" hidden="1" x14ac:dyDescent="0.3">
      <c r="A318" s="26">
        <v>292</v>
      </c>
      <c r="B318" s="24" t="s">
        <v>170</v>
      </c>
      <c r="C318" s="23" t="s">
        <v>282</v>
      </c>
      <c r="D318" s="24" t="s">
        <v>283</v>
      </c>
      <c r="E318" s="25" t="s">
        <v>622</v>
      </c>
      <c r="F318" s="23" t="s">
        <v>13</v>
      </c>
      <c r="G318" s="68">
        <v>2000</v>
      </c>
      <c r="H318" s="68">
        <f t="shared" si="43"/>
        <v>3000</v>
      </c>
      <c r="K318" s="21"/>
      <c r="M318" s="68">
        <v>2000</v>
      </c>
      <c r="N318" s="68">
        <f t="shared" si="39"/>
        <v>3000</v>
      </c>
      <c r="O318" s="29"/>
      <c r="P318" s="30">
        <v>3050</v>
      </c>
      <c r="Q318" s="30">
        <v>4575</v>
      </c>
      <c r="R318" s="33">
        <v>3050</v>
      </c>
      <c r="S318" s="33">
        <f t="shared" si="40"/>
        <v>4575</v>
      </c>
      <c r="T318" s="30">
        <v>3050</v>
      </c>
      <c r="U318" s="30">
        <v>4575</v>
      </c>
      <c r="V318" s="33">
        <v>3050</v>
      </c>
      <c r="W318" s="36">
        <v>4575</v>
      </c>
      <c r="X318" s="55">
        <v>3050</v>
      </c>
      <c r="Y318" s="55">
        <v>4575</v>
      </c>
      <c r="Z318" s="33">
        <v>3050</v>
      </c>
      <c r="AA318" s="37">
        <v>4575</v>
      </c>
      <c r="AB318" s="42">
        <v>2000</v>
      </c>
      <c r="AC318" s="43">
        <f t="shared" si="41"/>
        <v>3000</v>
      </c>
      <c r="AD318" s="33">
        <f>3000*(1+2%)</f>
        <v>3060</v>
      </c>
      <c r="AE318" s="33">
        <f t="shared" si="45"/>
        <v>4590</v>
      </c>
      <c r="AF318" s="30">
        <v>3050</v>
      </c>
      <c r="AG318" s="48">
        <f t="shared" si="46"/>
        <v>4575</v>
      </c>
      <c r="AH318" s="44">
        <v>2796.71</v>
      </c>
      <c r="AI318" s="44">
        <f>AH318*1.5</f>
        <v>4195.0650000000005</v>
      </c>
      <c r="AJ318" s="79">
        <v>3000</v>
      </c>
      <c r="AK318" s="79">
        <v>4500</v>
      </c>
      <c r="AL318" s="94" t="s">
        <v>1070</v>
      </c>
      <c r="AM318" s="93" t="s">
        <v>783</v>
      </c>
    </row>
    <row r="319" spans="1:39" ht="99.15" hidden="1" customHeight="1" x14ac:dyDescent="0.3">
      <c r="A319" s="23">
        <v>293</v>
      </c>
      <c r="B319" s="24" t="s">
        <v>170</v>
      </c>
      <c r="C319" s="23" t="s">
        <v>282</v>
      </c>
      <c r="D319" s="24" t="s">
        <v>284</v>
      </c>
      <c r="E319" s="25"/>
      <c r="F319" s="23" t="s">
        <v>13</v>
      </c>
      <c r="G319" s="74" t="s">
        <v>776</v>
      </c>
      <c r="H319" s="74" t="s">
        <v>776</v>
      </c>
      <c r="K319" s="21"/>
      <c r="M319" s="74" t="s">
        <v>776</v>
      </c>
      <c r="N319" s="74" t="s">
        <v>776</v>
      </c>
      <c r="O319" s="29"/>
      <c r="P319" s="40" t="s">
        <v>775</v>
      </c>
      <c r="Q319" s="40" t="s">
        <v>775</v>
      </c>
      <c r="R319" s="34" t="s">
        <v>775</v>
      </c>
      <c r="S319" s="34" t="s">
        <v>775</v>
      </c>
      <c r="T319" s="40" t="s">
        <v>775</v>
      </c>
      <c r="U319" s="40" t="s">
        <v>775</v>
      </c>
      <c r="V319" s="34" t="s">
        <v>775</v>
      </c>
      <c r="W319" s="34" t="s">
        <v>775</v>
      </c>
      <c r="X319" s="40" t="s">
        <v>775</v>
      </c>
      <c r="Y319" s="40" t="s">
        <v>775</v>
      </c>
      <c r="Z319" s="34" t="s">
        <v>775</v>
      </c>
      <c r="AA319" s="34" t="s">
        <v>775</v>
      </c>
      <c r="AB319" s="40" t="s">
        <v>775</v>
      </c>
      <c r="AC319" s="40" t="s">
        <v>775</v>
      </c>
      <c r="AD319" s="34" t="s">
        <v>775</v>
      </c>
      <c r="AE319" s="34" t="s">
        <v>775</v>
      </c>
      <c r="AF319" s="40" t="s">
        <v>775</v>
      </c>
      <c r="AG319" s="77" t="s">
        <v>775</v>
      </c>
      <c r="AH319" s="34" t="s">
        <v>775</v>
      </c>
      <c r="AI319" s="34" t="s">
        <v>775</v>
      </c>
      <c r="AJ319" s="48" t="s">
        <v>775</v>
      </c>
      <c r="AK319" s="48" t="s">
        <v>775</v>
      </c>
      <c r="AL319" s="94"/>
      <c r="AM319" s="94"/>
    </row>
    <row r="320" spans="1:39" ht="99.15" hidden="1" customHeight="1" x14ac:dyDescent="0.4">
      <c r="A320" s="26">
        <v>294</v>
      </c>
      <c r="B320" s="24" t="s">
        <v>170</v>
      </c>
      <c r="C320" s="23" t="s">
        <v>282</v>
      </c>
      <c r="D320" s="24" t="s">
        <v>623</v>
      </c>
      <c r="E320" s="25"/>
      <c r="F320" s="23" t="s">
        <v>34</v>
      </c>
      <c r="G320" s="74" t="s">
        <v>776</v>
      </c>
      <c r="H320" s="74" t="s">
        <v>776</v>
      </c>
      <c r="K320" s="21"/>
      <c r="M320" s="74" t="s">
        <v>776</v>
      </c>
      <c r="N320" s="74" t="s">
        <v>776</v>
      </c>
      <c r="O320" s="29"/>
      <c r="P320" s="40" t="s">
        <v>775</v>
      </c>
      <c r="Q320" s="40" t="s">
        <v>775</v>
      </c>
      <c r="R320" s="34" t="s">
        <v>775</v>
      </c>
      <c r="S320" s="34" t="s">
        <v>775</v>
      </c>
      <c r="T320" s="40" t="s">
        <v>775</v>
      </c>
      <c r="U320" s="40" t="s">
        <v>775</v>
      </c>
      <c r="V320" s="34" t="s">
        <v>775</v>
      </c>
      <c r="W320" s="34" t="s">
        <v>775</v>
      </c>
      <c r="X320" s="40" t="s">
        <v>775</v>
      </c>
      <c r="Y320" s="40" t="s">
        <v>775</v>
      </c>
      <c r="Z320" s="34" t="s">
        <v>775</v>
      </c>
      <c r="AA320" s="34" t="s">
        <v>775</v>
      </c>
      <c r="AB320" s="40" t="s">
        <v>775</v>
      </c>
      <c r="AC320" s="40" t="s">
        <v>775</v>
      </c>
      <c r="AD320" s="34" t="s">
        <v>775</v>
      </c>
      <c r="AE320" s="34" t="s">
        <v>775</v>
      </c>
      <c r="AF320" s="40" t="s">
        <v>775</v>
      </c>
      <c r="AG320" s="77" t="s">
        <v>775</v>
      </c>
      <c r="AH320" s="34" t="s">
        <v>775</v>
      </c>
      <c r="AI320" s="34" t="s">
        <v>775</v>
      </c>
      <c r="AJ320" s="48" t="s">
        <v>775</v>
      </c>
      <c r="AK320" s="48" t="s">
        <v>775</v>
      </c>
      <c r="AL320" s="94"/>
      <c r="AM320" s="96"/>
    </row>
    <row r="321" spans="1:39" ht="99.15" hidden="1" customHeight="1" x14ac:dyDescent="0.3">
      <c r="A321" s="23">
        <v>295</v>
      </c>
      <c r="B321" s="24" t="s">
        <v>170</v>
      </c>
      <c r="C321" s="23" t="s">
        <v>282</v>
      </c>
      <c r="D321" s="24" t="s">
        <v>624</v>
      </c>
      <c r="E321" s="25"/>
      <c r="F321" s="23" t="s">
        <v>34</v>
      </c>
      <c r="G321" s="74" t="s">
        <v>776</v>
      </c>
      <c r="H321" s="74" t="s">
        <v>776</v>
      </c>
      <c r="K321" s="21"/>
      <c r="M321" s="74" t="s">
        <v>776</v>
      </c>
      <c r="N321" s="74" t="s">
        <v>776</v>
      </c>
      <c r="O321" s="29"/>
      <c r="P321" s="40" t="s">
        <v>775</v>
      </c>
      <c r="Q321" s="40" t="s">
        <v>775</v>
      </c>
      <c r="R321" s="34" t="s">
        <v>775</v>
      </c>
      <c r="S321" s="34" t="s">
        <v>775</v>
      </c>
      <c r="T321" s="40" t="s">
        <v>775</v>
      </c>
      <c r="U321" s="40" t="s">
        <v>775</v>
      </c>
      <c r="V321" s="34" t="s">
        <v>775</v>
      </c>
      <c r="W321" s="34" t="s">
        <v>775</v>
      </c>
      <c r="X321" s="40" t="s">
        <v>775</v>
      </c>
      <c r="Y321" s="40" t="s">
        <v>775</v>
      </c>
      <c r="Z321" s="34" t="s">
        <v>775</v>
      </c>
      <c r="AA321" s="34" t="s">
        <v>775</v>
      </c>
      <c r="AB321" s="40" t="s">
        <v>775</v>
      </c>
      <c r="AC321" s="40" t="s">
        <v>775</v>
      </c>
      <c r="AD321" s="34" t="s">
        <v>775</v>
      </c>
      <c r="AE321" s="34" t="s">
        <v>775</v>
      </c>
      <c r="AF321" s="40" t="s">
        <v>775</v>
      </c>
      <c r="AG321" s="77" t="s">
        <v>775</v>
      </c>
      <c r="AH321" s="34" t="s">
        <v>775</v>
      </c>
      <c r="AI321" s="34" t="s">
        <v>775</v>
      </c>
      <c r="AJ321" s="48" t="s">
        <v>775</v>
      </c>
      <c r="AK321" s="48" t="s">
        <v>775</v>
      </c>
      <c r="AL321" s="94"/>
      <c r="AM321" s="94"/>
    </row>
    <row r="322" spans="1:39" ht="99.15" hidden="1" customHeight="1" x14ac:dyDescent="0.3">
      <c r="A322" s="26">
        <v>296</v>
      </c>
      <c r="B322" s="24" t="s">
        <v>170</v>
      </c>
      <c r="C322" s="23" t="s">
        <v>282</v>
      </c>
      <c r="D322" s="24" t="s">
        <v>285</v>
      </c>
      <c r="E322" s="25"/>
      <c r="F322" s="23" t="s">
        <v>13</v>
      </c>
      <c r="G322" s="74" t="s">
        <v>776</v>
      </c>
      <c r="H322" s="74" t="s">
        <v>776</v>
      </c>
      <c r="K322" s="21"/>
      <c r="M322" s="74" t="s">
        <v>776</v>
      </c>
      <c r="N322" s="74" t="s">
        <v>776</v>
      </c>
      <c r="O322" s="29"/>
      <c r="P322" s="40" t="s">
        <v>775</v>
      </c>
      <c r="Q322" s="40" t="s">
        <v>775</v>
      </c>
      <c r="R322" s="34" t="s">
        <v>775</v>
      </c>
      <c r="S322" s="34" t="s">
        <v>775</v>
      </c>
      <c r="T322" s="40" t="s">
        <v>775</v>
      </c>
      <c r="U322" s="40" t="s">
        <v>775</v>
      </c>
      <c r="V322" s="34" t="s">
        <v>775</v>
      </c>
      <c r="W322" s="34" t="s">
        <v>775</v>
      </c>
      <c r="X322" s="40" t="s">
        <v>775</v>
      </c>
      <c r="Y322" s="40" t="s">
        <v>775</v>
      </c>
      <c r="Z322" s="34" t="s">
        <v>775</v>
      </c>
      <c r="AA322" s="34" t="s">
        <v>775</v>
      </c>
      <c r="AB322" s="40" t="s">
        <v>775</v>
      </c>
      <c r="AC322" s="40" t="s">
        <v>775</v>
      </c>
      <c r="AD322" s="34" t="s">
        <v>775</v>
      </c>
      <c r="AE322" s="34" t="s">
        <v>775</v>
      </c>
      <c r="AF322" s="40" t="s">
        <v>775</v>
      </c>
      <c r="AG322" s="77" t="s">
        <v>775</v>
      </c>
      <c r="AH322" s="34" t="s">
        <v>775</v>
      </c>
      <c r="AI322" s="34" t="s">
        <v>775</v>
      </c>
      <c r="AJ322" s="48" t="s">
        <v>775</v>
      </c>
      <c r="AK322" s="48" t="s">
        <v>775</v>
      </c>
      <c r="AL322" s="94"/>
      <c r="AM322" s="94"/>
    </row>
    <row r="323" spans="1:39" ht="99.15" hidden="1" customHeight="1" x14ac:dyDescent="0.3">
      <c r="A323" s="23">
        <v>297</v>
      </c>
      <c r="B323" s="24" t="s">
        <v>170</v>
      </c>
      <c r="C323" s="23" t="s">
        <v>282</v>
      </c>
      <c r="D323" s="24" t="s">
        <v>286</v>
      </c>
      <c r="E323" s="25"/>
      <c r="F323" s="23" t="s">
        <v>34</v>
      </c>
      <c r="G323" s="74" t="s">
        <v>776</v>
      </c>
      <c r="H323" s="74" t="s">
        <v>776</v>
      </c>
      <c r="K323" s="21"/>
      <c r="M323" s="74" t="s">
        <v>776</v>
      </c>
      <c r="N323" s="74" t="s">
        <v>776</v>
      </c>
      <c r="O323" s="29"/>
      <c r="P323" s="40" t="s">
        <v>775</v>
      </c>
      <c r="Q323" s="40" t="s">
        <v>775</v>
      </c>
      <c r="R323" s="34" t="s">
        <v>775</v>
      </c>
      <c r="S323" s="34" t="s">
        <v>775</v>
      </c>
      <c r="T323" s="40" t="s">
        <v>775</v>
      </c>
      <c r="U323" s="40" t="s">
        <v>775</v>
      </c>
      <c r="V323" s="34" t="s">
        <v>775</v>
      </c>
      <c r="W323" s="34" t="s">
        <v>775</v>
      </c>
      <c r="X323" s="40" t="s">
        <v>775</v>
      </c>
      <c r="Y323" s="40" t="s">
        <v>775</v>
      </c>
      <c r="Z323" s="34" t="s">
        <v>775</v>
      </c>
      <c r="AA323" s="34" t="s">
        <v>775</v>
      </c>
      <c r="AB323" s="40" t="s">
        <v>775</v>
      </c>
      <c r="AC323" s="40" t="s">
        <v>775</v>
      </c>
      <c r="AD323" s="34" t="s">
        <v>775</v>
      </c>
      <c r="AE323" s="34" t="s">
        <v>775</v>
      </c>
      <c r="AF323" s="40" t="s">
        <v>775</v>
      </c>
      <c r="AG323" s="77" t="s">
        <v>775</v>
      </c>
      <c r="AH323" s="34" t="s">
        <v>775</v>
      </c>
      <c r="AI323" s="34" t="s">
        <v>775</v>
      </c>
      <c r="AJ323" s="48" t="s">
        <v>775</v>
      </c>
      <c r="AK323" s="48" t="s">
        <v>775</v>
      </c>
      <c r="AL323" s="94"/>
      <c r="AM323" s="94"/>
    </row>
    <row r="324" spans="1:39" ht="99.15" hidden="1" customHeight="1" x14ac:dyDescent="0.3">
      <c r="A324" s="26">
        <v>298</v>
      </c>
      <c r="B324" s="24" t="s">
        <v>170</v>
      </c>
      <c r="C324" s="23" t="s">
        <v>282</v>
      </c>
      <c r="D324" s="24" t="s">
        <v>287</v>
      </c>
      <c r="E324" s="25"/>
      <c r="F324" s="23" t="s">
        <v>13</v>
      </c>
      <c r="G324" s="74" t="s">
        <v>776</v>
      </c>
      <c r="H324" s="74" t="s">
        <v>776</v>
      </c>
      <c r="K324" s="21"/>
      <c r="M324" s="74" t="s">
        <v>776</v>
      </c>
      <c r="N324" s="74" t="s">
        <v>776</v>
      </c>
      <c r="O324" s="29"/>
      <c r="P324" s="40" t="s">
        <v>775</v>
      </c>
      <c r="Q324" s="40" t="s">
        <v>775</v>
      </c>
      <c r="R324" s="34" t="s">
        <v>775</v>
      </c>
      <c r="S324" s="34" t="s">
        <v>775</v>
      </c>
      <c r="T324" s="40" t="s">
        <v>775</v>
      </c>
      <c r="U324" s="40" t="s">
        <v>775</v>
      </c>
      <c r="V324" s="34" t="s">
        <v>775</v>
      </c>
      <c r="W324" s="34" t="s">
        <v>775</v>
      </c>
      <c r="X324" s="40" t="s">
        <v>775</v>
      </c>
      <c r="Y324" s="40" t="s">
        <v>775</v>
      </c>
      <c r="Z324" s="34" t="s">
        <v>775</v>
      </c>
      <c r="AA324" s="34" t="s">
        <v>775</v>
      </c>
      <c r="AB324" s="40" t="s">
        <v>775</v>
      </c>
      <c r="AC324" s="40" t="s">
        <v>775</v>
      </c>
      <c r="AD324" s="34" t="s">
        <v>775</v>
      </c>
      <c r="AE324" s="34" t="s">
        <v>775</v>
      </c>
      <c r="AF324" s="40" t="s">
        <v>775</v>
      </c>
      <c r="AG324" s="77" t="s">
        <v>775</v>
      </c>
      <c r="AH324" s="34" t="s">
        <v>775</v>
      </c>
      <c r="AI324" s="34" t="s">
        <v>775</v>
      </c>
      <c r="AJ324" s="48" t="s">
        <v>775</v>
      </c>
      <c r="AK324" s="48" t="s">
        <v>775</v>
      </c>
      <c r="AL324" s="94"/>
      <c r="AM324" s="94"/>
    </row>
    <row r="325" spans="1:39" ht="99.15" hidden="1" customHeight="1" x14ac:dyDescent="0.3">
      <c r="A325" s="23">
        <v>299</v>
      </c>
      <c r="B325" s="24" t="s">
        <v>170</v>
      </c>
      <c r="C325" s="23" t="s">
        <v>282</v>
      </c>
      <c r="D325" s="24" t="s">
        <v>288</v>
      </c>
      <c r="E325" s="25"/>
      <c r="F325" s="23" t="s">
        <v>13</v>
      </c>
      <c r="G325" s="74" t="s">
        <v>776</v>
      </c>
      <c r="H325" s="74" t="s">
        <v>776</v>
      </c>
      <c r="K325" s="21"/>
      <c r="M325" s="74" t="s">
        <v>776</v>
      </c>
      <c r="N325" s="74" t="s">
        <v>776</v>
      </c>
      <c r="O325" s="29"/>
      <c r="P325" s="40" t="s">
        <v>775</v>
      </c>
      <c r="Q325" s="40" t="s">
        <v>775</v>
      </c>
      <c r="R325" s="34" t="s">
        <v>775</v>
      </c>
      <c r="S325" s="34" t="s">
        <v>775</v>
      </c>
      <c r="T325" s="40" t="s">
        <v>775</v>
      </c>
      <c r="U325" s="40" t="s">
        <v>775</v>
      </c>
      <c r="V325" s="34" t="s">
        <v>775</v>
      </c>
      <c r="W325" s="34" t="s">
        <v>775</v>
      </c>
      <c r="X325" s="40" t="s">
        <v>775</v>
      </c>
      <c r="Y325" s="40" t="s">
        <v>775</v>
      </c>
      <c r="Z325" s="34" t="s">
        <v>775</v>
      </c>
      <c r="AA325" s="34" t="s">
        <v>775</v>
      </c>
      <c r="AB325" s="40" t="s">
        <v>775</v>
      </c>
      <c r="AC325" s="40" t="s">
        <v>775</v>
      </c>
      <c r="AD325" s="34" t="s">
        <v>775</v>
      </c>
      <c r="AE325" s="34" t="s">
        <v>775</v>
      </c>
      <c r="AF325" s="40" t="s">
        <v>775</v>
      </c>
      <c r="AG325" s="77" t="s">
        <v>775</v>
      </c>
      <c r="AH325" s="34" t="s">
        <v>775</v>
      </c>
      <c r="AI325" s="34" t="s">
        <v>775</v>
      </c>
      <c r="AJ325" s="48" t="s">
        <v>775</v>
      </c>
      <c r="AK325" s="48" t="s">
        <v>775</v>
      </c>
      <c r="AL325" s="94"/>
      <c r="AM325" s="94"/>
    </row>
    <row r="326" spans="1:39" ht="99.15" hidden="1" customHeight="1" x14ac:dyDescent="0.3">
      <c r="A326" s="26">
        <v>300</v>
      </c>
      <c r="B326" s="24" t="s">
        <v>170</v>
      </c>
      <c r="C326" s="23" t="s">
        <v>282</v>
      </c>
      <c r="D326" s="24" t="s">
        <v>289</v>
      </c>
      <c r="E326" s="25"/>
      <c r="F326" s="23" t="s">
        <v>13</v>
      </c>
      <c r="G326" s="74" t="s">
        <v>776</v>
      </c>
      <c r="H326" s="74" t="s">
        <v>776</v>
      </c>
      <c r="K326" s="21"/>
      <c r="M326" s="74" t="s">
        <v>776</v>
      </c>
      <c r="N326" s="74" t="s">
        <v>776</v>
      </c>
      <c r="O326" s="29"/>
      <c r="P326" s="40" t="s">
        <v>775</v>
      </c>
      <c r="Q326" s="40" t="s">
        <v>775</v>
      </c>
      <c r="R326" s="34" t="s">
        <v>775</v>
      </c>
      <c r="S326" s="34" t="s">
        <v>775</v>
      </c>
      <c r="T326" s="40" t="s">
        <v>775</v>
      </c>
      <c r="U326" s="40" t="s">
        <v>775</v>
      </c>
      <c r="V326" s="34" t="s">
        <v>775</v>
      </c>
      <c r="W326" s="34" t="s">
        <v>775</v>
      </c>
      <c r="X326" s="40" t="s">
        <v>775</v>
      </c>
      <c r="Y326" s="40" t="s">
        <v>775</v>
      </c>
      <c r="Z326" s="34" t="s">
        <v>775</v>
      </c>
      <c r="AA326" s="34" t="s">
        <v>775</v>
      </c>
      <c r="AB326" s="40" t="s">
        <v>775</v>
      </c>
      <c r="AC326" s="40" t="s">
        <v>775</v>
      </c>
      <c r="AD326" s="34" t="s">
        <v>775</v>
      </c>
      <c r="AE326" s="34" t="s">
        <v>775</v>
      </c>
      <c r="AF326" s="40" t="s">
        <v>775</v>
      </c>
      <c r="AG326" s="77" t="s">
        <v>775</v>
      </c>
      <c r="AH326" s="34" t="s">
        <v>775</v>
      </c>
      <c r="AI326" s="34" t="s">
        <v>775</v>
      </c>
      <c r="AJ326" s="48" t="s">
        <v>775</v>
      </c>
      <c r="AK326" s="48" t="s">
        <v>775</v>
      </c>
      <c r="AL326" s="94"/>
      <c r="AM326" s="94"/>
    </row>
    <row r="327" spans="1:39" ht="99.15" hidden="1" customHeight="1" x14ac:dyDescent="0.3">
      <c r="A327" s="23">
        <v>301</v>
      </c>
      <c r="B327" s="24" t="s">
        <v>170</v>
      </c>
      <c r="C327" s="23" t="s">
        <v>282</v>
      </c>
      <c r="D327" s="24" t="s">
        <v>290</v>
      </c>
      <c r="E327" s="25"/>
      <c r="F327" s="23" t="s">
        <v>13</v>
      </c>
      <c r="G327" s="74" t="s">
        <v>776</v>
      </c>
      <c r="H327" s="74" t="s">
        <v>776</v>
      </c>
      <c r="K327" s="21"/>
      <c r="M327" s="74" t="s">
        <v>776</v>
      </c>
      <c r="N327" s="74" t="s">
        <v>776</v>
      </c>
      <c r="O327" s="29"/>
      <c r="P327" s="40" t="s">
        <v>775</v>
      </c>
      <c r="Q327" s="40" t="s">
        <v>775</v>
      </c>
      <c r="R327" s="34" t="s">
        <v>775</v>
      </c>
      <c r="S327" s="34" t="s">
        <v>775</v>
      </c>
      <c r="T327" s="40" t="s">
        <v>775</v>
      </c>
      <c r="U327" s="40" t="s">
        <v>775</v>
      </c>
      <c r="V327" s="34" t="s">
        <v>775</v>
      </c>
      <c r="W327" s="34" t="s">
        <v>775</v>
      </c>
      <c r="X327" s="40" t="s">
        <v>775</v>
      </c>
      <c r="Y327" s="40" t="s">
        <v>775</v>
      </c>
      <c r="Z327" s="34" t="s">
        <v>775</v>
      </c>
      <c r="AA327" s="34" t="s">
        <v>775</v>
      </c>
      <c r="AB327" s="40" t="s">
        <v>775</v>
      </c>
      <c r="AC327" s="40" t="s">
        <v>775</v>
      </c>
      <c r="AD327" s="34" t="s">
        <v>775</v>
      </c>
      <c r="AE327" s="34" t="s">
        <v>775</v>
      </c>
      <c r="AF327" s="40" t="s">
        <v>775</v>
      </c>
      <c r="AG327" s="77" t="s">
        <v>775</v>
      </c>
      <c r="AH327" s="34" t="s">
        <v>775</v>
      </c>
      <c r="AI327" s="34" t="s">
        <v>775</v>
      </c>
      <c r="AJ327" s="48" t="s">
        <v>775</v>
      </c>
      <c r="AK327" s="48" t="s">
        <v>775</v>
      </c>
      <c r="AL327" s="94" t="s">
        <v>1071</v>
      </c>
      <c r="AM327" s="93" t="s">
        <v>783</v>
      </c>
    </row>
    <row r="328" spans="1:39" ht="99.15" hidden="1" customHeight="1" x14ac:dyDescent="0.3">
      <c r="A328" s="26">
        <v>302</v>
      </c>
      <c r="B328" s="24" t="s">
        <v>170</v>
      </c>
      <c r="C328" s="23" t="s">
        <v>282</v>
      </c>
      <c r="D328" s="24" t="s">
        <v>291</v>
      </c>
      <c r="E328" s="25"/>
      <c r="F328" s="23" t="s">
        <v>13</v>
      </c>
      <c r="G328" s="74" t="s">
        <v>776</v>
      </c>
      <c r="H328" s="74" t="s">
        <v>776</v>
      </c>
      <c r="K328" s="21"/>
      <c r="M328" s="74" t="s">
        <v>776</v>
      </c>
      <c r="N328" s="74" t="s">
        <v>776</v>
      </c>
      <c r="O328" s="29"/>
      <c r="P328" s="40" t="s">
        <v>775</v>
      </c>
      <c r="Q328" s="40" t="s">
        <v>775</v>
      </c>
      <c r="R328" s="34" t="s">
        <v>775</v>
      </c>
      <c r="S328" s="34" t="s">
        <v>775</v>
      </c>
      <c r="T328" s="40" t="s">
        <v>775</v>
      </c>
      <c r="U328" s="40" t="s">
        <v>775</v>
      </c>
      <c r="V328" s="34" t="s">
        <v>775</v>
      </c>
      <c r="W328" s="34" t="s">
        <v>775</v>
      </c>
      <c r="X328" s="40" t="s">
        <v>775</v>
      </c>
      <c r="Y328" s="40" t="s">
        <v>775</v>
      </c>
      <c r="Z328" s="34" t="s">
        <v>775</v>
      </c>
      <c r="AA328" s="34" t="s">
        <v>775</v>
      </c>
      <c r="AB328" s="40" t="s">
        <v>775</v>
      </c>
      <c r="AC328" s="40" t="s">
        <v>775</v>
      </c>
      <c r="AD328" s="34" t="s">
        <v>775</v>
      </c>
      <c r="AE328" s="34" t="s">
        <v>775</v>
      </c>
      <c r="AF328" s="40" t="s">
        <v>775</v>
      </c>
      <c r="AG328" s="77" t="s">
        <v>775</v>
      </c>
      <c r="AH328" s="34" t="s">
        <v>775</v>
      </c>
      <c r="AI328" s="34" t="s">
        <v>775</v>
      </c>
      <c r="AJ328" s="48" t="s">
        <v>775</v>
      </c>
      <c r="AK328" s="48" t="s">
        <v>775</v>
      </c>
      <c r="AL328" s="92" t="s">
        <v>878</v>
      </c>
      <c r="AM328" s="93" t="s">
        <v>783</v>
      </c>
    </row>
    <row r="329" spans="1:39" ht="99.15" hidden="1" customHeight="1" x14ac:dyDescent="0.3">
      <c r="A329" s="23">
        <v>303</v>
      </c>
      <c r="B329" s="24" t="s">
        <v>170</v>
      </c>
      <c r="C329" s="23" t="s">
        <v>282</v>
      </c>
      <c r="D329" s="24" t="s">
        <v>292</v>
      </c>
      <c r="E329" s="25"/>
      <c r="F329" s="23" t="s">
        <v>13</v>
      </c>
      <c r="G329" s="74" t="s">
        <v>776</v>
      </c>
      <c r="H329" s="74" t="s">
        <v>776</v>
      </c>
      <c r="K329" s="21"/>
      <c r="M329" s="74" t="s">
        <v>776</v>
      </c>
      <c r="N329" s="74" t="s">
        <v>776</v>
      </c>
      <c r="O329" s="29"/>
      <c r="P329" s="40" t="s">
        <v>775</v>
      </c>
      <c r="Q329" s="40" t="s">
        <v>775</v>
      </c>
      <c r="R329" s="34" t="s">
        <v>775</v>
      </c>
      <c r="S329" s="34" t="s">
        <v>775</v>
      </c>
      <c r="T329" s="40" t="s">
        <v>775</v>
      </c>
      <c r="U329" s="40" t="s">
        <v>775</v>
      </c>
      <c r="V329" s="34" t="s">
        <v>775</v>
      </c>
      <c r="W329" s="34" t="s">
        <v>775</v>
      </c>
      <c r="X329" s="40" t="s">
        <v>775</v>
      </c>
      <c r="Y329" s="40" t="s">
        <v>775</v>
      </c>
      <c r="Z329" s="34" t="s">
        <v>775</v>
      </c>
      <c r="AA329" s="34" t="s">
        <v>775</v>
      </c>
      <c r="AB329" s="40" t="s">
        <v>775</v>
      </c>
      <c r="AC329" s="40" t="s">
        <v>775</v>
      </c>
      <c r="AD329" s="34" t="s">
        <v>775</v>
      </c>
      <c r="AE329" s="34" t="s">
        <v>775</v>
      </c>
      <c r="AF329" s="40" t="s">
        <v>775</v>
      </c>
      <c r="AG329" s="77" t="s">
        <v>775</v>
      </c>
      <c r="AH329" s="34" t="s">
        <v>775</v>
      </c>
      <c r="AI329" s="34" t="s">
        <v>775</v>
      </c>
      <c r="AJ329" s="48" t="s">
        <v>775</v>
      </c>
      <c r="AK329" s="48" t="s">
        <v>775</v>
      </c>
      <c r="AL329" s="94" t="s">
        <v>1072</v>
      </c>
      <c r="AM329" s="93" t="s">
        <v>783</v>
      </c>
    </row>
    <row r="330" spans="1:39" ht="99.15" hidden="1" customHeight="1" x14ac:dyDescent="0.3">
      <c r="A330" s="26">
        <v>304</v>
      </c>
      <c r="B330" s="24" t="s">
        <v>170</v>
      </c>
      <c r="C330" s="23" t="s">
        <v>282</v>
      </c>
      <c r="D330" s="24" t="s">
        <v>293</v>
      </c>
      <c r="E330" s="25"/>
      <c r="F330" s="23" t="s">
        <v>13</v>
      </c>
      <c r="G330" s="74" t="s">
        <v>776</v>
      </c>
      <c r="H330" s="74" t="s">
        <v>776</v>
      </c>
      <c r="K330" s="21"/>
      <c r="M330" s="74" t="s">
        <v>776</v>
      </c>
      <c r="N330" s="74" t="s">
        <v>776</v>
      </c>
      <c r="O330" s="29"/>
      <c r="P330" s="40" t="s">
        <v>775</v>
      </c>
      <c r="Q330" s="40" t="s">
        <v>775</v>
      </c>
      <c r="R330" s="34" t="s">
        <v>775</v>
      </c>
      <c r="S330" s="34" t="s">
        <v>775</v>
      </c>
      <c r="T330" s="40" t="s">
        <v>775</v>
      </c>
      <c r="U330" s="40" t="s">
        <v>775</v>
      </c>
      <c r="V330" s="34" t="s">
        <v>775</v>
      </c>
      <c r="W330" s="34" t="s">
        <v>775</v>
      </c>
      <c r="X330" s="40" t="s">
        <v>775</v>
      </c>
      <c r="Y330" s="40" t="s">
        <v>775</v>
      </c>
      <c r="Z330" s="34" t="s">
        <v>775</v>
      </c>
      <c r="AA330" s="34" t="s">
        <v>775</v>
      </c>
      <c r="AB330" s="40" t="s">
        <v>775</v>
      </c>
      <c r="AC330" s="40" t="s">
        <v>775</v>
      </c>
      <c r="AD330" s="34" t="s">
        <v>775</v>
      </c>
      <c r="AE330" s="34" t="s">
        <v>775</v>
      </c>
      <c r="AF330" s="40" t="s">
        <v>775</v>
      </c>
      <c r="AG330" s="77" t="s">
        <v>775</v>
      </c>
      <c r="AH330" s="34" t="s">
        <v>775</v>
      </c>
      <c r="AI330" s="34" t="s">
        <v>775</v>
      </c>
      <c r="AJ330" s="48" t="s">
        <v>775</v>
      </c>
      <c r="AK330" s="48" t="s">
        <v>775</v>
      </c>
      <c r="AL330" s="92" t="s">
        <v>879</v>
      </c>
      <c r="AM330" s="93" t="s">
        <v>783</v>
      </c>
    </row>
    <row r="331" spans="1:39" ht="99.15" hidden="1" customHeight="1" x14ac:dyDescent="0.3">
      <c r="A331" s="23">
        <v>305</v>
      </c>
      <c r="B331" s="24" t="s">
        <v>170</v>
      </c>
      <c r="C331" s="23" t="s">
        <v>282</v>
      </c>
      <c r="D331" s="24" t="s">
        <v>625</v>
      </c>
      <c r="E331" s="25"/>
      <c r="F331" s="23" t="s">
        <v>13</v>
      </c>
      <c r="G331" s="74" t="s">
        <v>776</v>
      </c>
      <c r="H331" s="74" t="s">
        <v>776</v>
      </c>
      <c r="K331" s="21"/>
      <c r="M331" s="74" t="s">
        <v>776</v>
      </c>
      <c r="N331" s="74" t="s">
        <v>776</v>
      </c>
      <c r="O331" s="29"/>
      <c r="P331" s="40" t="s">
        <v>775</v>
      </c>
      <c r="Q331" s="40" t="s">
        <v>775</v>
      </c>
      <c r="R331" s="34" t="s">
        <v>775</v>
      </c>
      <c r="S331" s="34" t="s">
        <v>775</v>
      </c>
      <c r="T331" s="40" t="s">
        <v>775</v>
      </c>
      <c r="U331" s="40" t="s">
        <v>775</v>
      </c>
      <c r="V331" s="34" t="s">
        <v>775</v>
      </c>
      <c r="W331" s="34" t="s">
        <v>775</v>
      </c>
      <c r="X331" s="40" t="s">
        <v>775</v>
      </c>
      <c r="Y331" s="40" t="s">
        <v>775</v>
      </c>
      <c r="Z331" s="34" t="s">
        <v>775</v>
      </c>
      <c r="AA331" s="34" t="s">
        <v>775</v>
      </c>
      <c r="AB331" s="40" t="s">
        <v>775</v>
      </c>
      <c r="AC331" s="40" t="s">
        <v>775</v>
      </c>
      <c r="AD331" s="34" t="s">
        <v>775</v>
      </c>
      <c r="AE331" s="34" t="s">
        <v>775</v>
      </c>
      <c r="AF331" s="40" t="s">
        <v>775</v>
      </c>
      <c r="AG331" s="77" t="s">
        <v>775</v>
      </c>
      <c r="AH331" s="34" t="s">
        <v>775</v>
      </c>
      <c r="AI331" s="34" t="s">
        <v>775</v>
      </c>
      <c r="AJ331" s="48" t="s">
        <v>775</v>
      </c>
      <c r="AK331" s="48" t="s">
        <v>775</v>
      </c>
      <c r="AL331" s="94" t="s">
        <v>1073</v>
      </c>
      <c r="AM331" s="93" t="s">
        <v>783</v>
      </c>
    </row>
    <row r="332" spans="1:39" ht="136.80000000000001" hidden="1" x14ac:dyDescent="0.3">
      <c r="A332" s="26">
        <v>306</v>
      </c>
      <c r="B332" s="24" t="s">
        <v>170</v>
      </c>
      <c r="C332" s="23" t="s">
        <v>282</v>
      </c>
      <c r="D332" s="24" t="s">
        <v>294</v>
      </c>
      <c r="E332" s="25"/>
      <c r="F332" s="23" t="s">
        <v>13</v>
      </c>
      <c r="G332" s="74" t="s">
        <v>776</v>
      </c>
      <c r="H332" s="74" t="s">
        <v>776</v>
      </c>
      <c r="K332" s="21"/>
      <c r="M332" s="74" t="s">
        <v>776</v>
      </c>
      <c r="N332" s="74" t="s">
        <v>776</v>
      </c>
      <c r="O332" s="29"/>
      <c r="P332" s="40" t="s">
        <v>775</v>
      </c>
      <c r="Q332" s="40" t="s">
        <v>775</v>
      </c>
      <c r="R332" s="34" t="s">
        <v>775</v>
      </c>
      <c r="S332" s="34" t="s">
        <v>775</v>
      </c>
      <c r="T332" s="40" t="s">
        <v>775</v>
      </c>
      <c r="U332" s="40" t="s">
        <v>775</v>
      </c>
      <c r="V332" s="34" t="s">
        <v>775</v>
      </c>
      <c r="W332" s="34" t="s">
        <v>775</v>
      </c>
      <c r="X332" s="40" t="s">
        <v>775</v>
      </c>
      <c r="Y332" s="40" t="s">
        <v>775</v>
      </c>
      <c r="Z332" s="34" t="s">
        <v>775</v>
      </c>
      <c r="AA332" s="34" t="s">
        <v>775</v>
      </c>
      <c r="AB332" s="40" t="s">
        <v>775</v>
      </c>
      <c r="AC332" s="40" t="s">
        <v>775</v>
      </c>
      <c r="AD332" s="34" t="s">
        <v>775</v>
      </c>
      <c r="AE332" s="34" t="s">
        <v>775</v>
      </c>
      <c r="AF332" s="40" t="s">
        <v>775</v>
      </c>
      <c r="AG332" s="77" t="s">
        <v>775</v>
      </c>
      <c r="AH332" s="34" t="s">
        <v>775</v>
      </c>
      <c r="AI332" s="34" t="s">
        <v>775</v>
      </c>
      <c r="AJ332" s="48" t="s">
        <v>775</v>
      </c>
      <c r="AK332" s="48" t="s">
        <v>775</v>
      </c>
      <c r="AL332" s="94" t="s">
        <v>1074</v>
      </c>
      <c r="AM332" s="93" t="s">
        <v>783</v>
      </c>
    </row>
    <row r="333" spans="1:39" ht="99.15" hidden="1" customHeight="1" x14ac:dyDescent="0.3">
      <c r="A333" s="23">
        <v>307</v>
      </c>
      <c r="B333" s="24" t="s">
        <v>170</v>
      </c>
      <c r="C333" s="23" t="s">
        <v>282</v>
      </c>
      <c r="D333" s="24" t="s">
        <v>626</v>
      </c>
      <c r="E333" s="25"/>
      <c r="F333" s="23" t="s">
        <v>13</v>
      </c>
      <c r="G333" s="74" t="s">
        <v>776</v>
      </c>
      <c r="H333" s="74" t="s">
        <v>776</v>
      </c>
      <c r="K333" s="21"/>
      <c r="M333" s="74" t="s">
        <v>776</v>
      </c>
      <c r="N333" s="74" t="s">
        <v>776</v>
      </c>
      <c r="O333" s="29"/>
      <c r="P333" s="40" t="s">
        <v>775</v>
      </c>
      <c r="Q333" s="40" t="s">
        <v>775</v>
      </c>
      <c r="R333" s="34" t="s">
        <v>775</v>
      </c>
      <c r="S333" s="34" t="s">
        <v>775</v>
      </c>
      <c r="T333" s="40" t="s">
        <v>775</v>
      </c>
      <c r="U333" s="40" t="s">
        <v>775</v>
      </c>
      <c r="V333" s="34" t="s">
        <v>775</v>
      </c>
      <c r="W333" s="34" t="s">
        <v>775</v>
      </c>
      <c r="X333" s="40" t="s">
        <v>775</v>
      </c>
      <c r="Y333" s="40" t="s">
        <v>775</v>
      </c>
      <c r="Z333" s="34" t="s">
        <v>775</v>
      </c>
      <c r="AA333" s="34" t="s">
        <v>775</v>
      </c>
      <c r="AB333" s="40" t="s">
        <v>775</v>
      </c>
      <c r="AC333" s="40" t="s">
        <v>775</v>
      </c>
      <c r="AD333" s="34" t="s">
        <v>775</v>
      </c>
      <c r="AE333" s="34" t="s">
        <v>775</v>
      </c>
      <c r="AF333" s="40" t="s">
        <v>775</v>
      </c>
      <c r="AG333" s="77" t="s">
        <v>775</v>
      </c>
      <c r="AH333" s="34" t="s">
        <v>775</v>
      </c>
      <c r="AI333" s="34" t="s">
        <v>775</v>
      </c>
      <c r="AJ333" s="48" t="s">
        <v>775</v>
      </c>
      <c r="AK333" s="48" t="s">
        <v>775</v>
      </c>
      <c r="AL333" s="94" t="s">
        <v>1075</v>
      </c>
      <c r="AM333" s="93" t="s">
        <v>783</v>
      </c>
    </row>
    <row r="334" spans="1:39" ht="99.15" hidden="1" customHeight="1" x14ac:dyDescent="0.3">
      <c r="A334" s="26">
        <v>308</v>
      </c>
      <c r="B334" s="24" t="s">
        <v>170</v>
      </c>
      <c r="C334" s="23" t="s">
        <v>282</v>
      </c>
      <c r="D334" s="24" t="s">
        <v>627</v>
      </c>
      <c r="E334" s="25"/>
      <c r="F334" s="23" t="s">
        <v>13</v>
      </c>
      <c r="G334" s="74" t="s">
        <v>776</v>
      </c>
      <c r="H334" s="74" t="s">
        <v>776</v>
      </c>
      <c r="K334" s="21"/>
      <c r="M334" s="74" t="s">
        <v>776</v>
      </c>
      <c r="N334" s="74" t="s">
        <v>776</v>
      </c>
      <c r="O334" s="29"/>
      <c r="P334" s="40" t="s">
        <v>775</v>
      </c>
      <c r="Q334" s="40" t="s">
        <v>775</v>
      </c>
      <c r="R334" s="34" t="s">
        <v>775</v>
      </c>
      <c r="S334" s="34" t="s">
        <v>775</v>
      </c>
      <c r="T334" s="40" t="s">
        <v>775</v>
      </c>
      <c r="U334" s="40" t="s">
        <v>775</v>
      </c>
      <c r="V334" s="34" t="s">
        <v>775</v>
      </c>
      <c r="W334" s="34" t="s">
        <v>775</v>
      </c>
      <c r="X334" s="40" t="s">
        <v>775</v>
      </c>
      <c r="Y334" s="40" t="s">
        <v>775</v>
      </c>
      <c r="Z334" s="34" t="s">
        <v>775</v>
      </c>
      <c r="AA334" s="34" t="s">
        <v>775</v>
      </c>
      <c r="AB334" s="40" t="s">
        <v>775</v>
      </c>
      <c r="AC334" s="40" t="s">
        <v>775</v>
      </c>
      <c r="AD334" s="34" t="s">
        <v>775</v>
      </c>
      <c r="AE334" s="34" t="s">
        <v>775</v>
      </c>
      <c r="AF334" s="40" t="s">
        <v>775</v>
      </c>
      <c r="AG334" s="77" t="s">
        <v>775</v>
      </c>
      <c r="AH334" s="34" t="s">
        <v>775</v>
      </c>
      <c r="AI334" s="34" t="s">
        <v>775</v>
      </c>
      <c r="AJ334" s="48" t="s">
        <v>775</v>
      </c>
      <c r="AK334" s="48" t="s">
        <v>775</v>
      </c>
      <c r="AL334" s="94" t="s">
        <v>1076</v>
      </c>
      <c r="AM334" s="93" t="s">
        <v>783</v>
      </c>
    </row>
    <row r="335" spans="1:39" ht="99.15" hidden="1" customHeight="1" x14ac:dyDescent="0.3">
      <c r="A335" s="23">
        <v>309</v>
      </c>
      <c r="B335" s="24" t="s">
        <v>170</v>
      </c>
      <c r="C335" s="23" t="s">
        <v>282</v>
      </c>
      <c r="D335" s="24" t="s">
        <v>295</v>
      </c>
      <c r="E335" s="25"/>
      <c r="F335" s="23" t="s">
        <v>13</v>
      </c>
      <c r="G335" s="74" t="s">
        <v>776</v>
      </c>
      <c r="H335" s="74" t="s">
        <v>776</v>
      </c>
      <c r="K335" s="21"/>
      <c r="M335" s="74" t="s">
        <v>776</v>
      </c>
      <c r="N335" s="74" t="s">
        <v>776</v>
      </c>
      <c r="O335" s="29"/>
      <c r="P335" s="40" t="s">
        <v>775</v>
      </c>
      <c r="Q335" s="40" t="s">
        <v>775</v>
      </c>
      <c r="R335" s="34" t="s">
        <v>775</v>
      </c>
      <c r="S335" s="34" t="s">
        <v>775</v>
      </c>
      <c r="T335" s="40" t="s">
        <v>775</v>
      </c>
      <c r="U335" s="40" t="s">
        <v>775</v>
      </c>
      <c r="V335" s="34" t="s">
        <v>775</v>
      </c>
      <c r="W335" s="34" t="s">
        <v>775</v>
      </c>
      <c r="X335" s="40" t="s">
        <v>775</v>
      </c>
      <c r="Y335" s="40" t="s">
        <v>775</v>
      </c>
      <c r="Z335" s="34" t="s">
        <v>775</v>
      </c>
      <c r="AA335" s="34" t="s">
        <v>775</v>
      </c>
      <c r="AB335" s="40" t="s">
        <v>775</v>
      </c>
      <c r="AC335" s="40" t="s">
        <v>775</v>
      </c>
      <c r="AD335" s="34" t="s">
        <v>775</v>
      </c>
      <c r="AE335" s="34" t="s">
        <v>775</v>
      </c>
      <c r="AF335" s="40" t="s">
        <v>775</v>
      </c>
      <c r="AG335" s="77" t="s">
        <v>775</v>
      </c>
      <c r="AH335" s="34" t="s">
        <v>775</v>
      </c>
      <c r="AI335" s="34" t="s">
        <v>775</v>
      </c>
      <c r="AJ335" s="48" t="s">
        <v>775</v>
      </c>
      <c r="AK335" s="48" t="s">
        <v>775</v>
      </c>
      <c r="AL335" s="94" t="s">
        <v>1077</v>
      </c>
      <c r="AM335" s="93" t="s">
        <v>783</v>
      </c>
    </row>
    <row r="336" spans="1:39" ht="99.15" hidden="1" customHeight="1" x14ac:dyDescent="0.3">
      <c r="A336" s="26">
        <v>310</v>
      </c>
      <c r="B336" s="24" t="s">
        <v>170</v>
      </c>
      <c r="C336" s="23" t="s">
        <v>282</v>
      </c>
      <c r="D336" s="24" t="s">
        <v>296</v>
      </c>
      <c r="E336" s="25"/>
      <c r="F336" s="23" t="s">
        <v>13</v>
      </c>
      <c r="G336" s="74" t="s">
        <v>776</v>
      </c>
      <c r="H336" s="74" t="s">
        <v>776</v>
      </c>
      <c r="K336" s="21"/>
      <c r="M336" s="74" t="s">
        <v>776</v>
      </c>
      <c r="N336" s="74" t="s">
        <v>776</v>
      </c>
      <c r="O336" s="29"/>
      <c r="P336" s="40" t="s">
        <v>775</v>
      </c>
      <c r="Q336" s="40" t="s">
        <v>775</v>
      </c>
      <c r="R336" s="34" t="s">
        <v>775</v>
      </c>
      <c r="S336" s="34" t="s">
        <v>775</v>
      </c>
      <c r="T336" s="40" t="s">
        <v>775</v>
      </c>
      <c r="U336" s="40" t="s">
        <v>775</v>
      </c>
      <c r="V336" s="34" t="s">
        <v>775</v>
      </c>
      <c r="W336" s="34" t="s">
        <v>775</v>
      </c>
      <c r="X336" s="40" t="s">
        <v>775</v>
      </c>
      <c r="Y336" s="40" t="s">
        <v>775</v>
      </c>
      <c r="Z336" s="34" t="s">
        <v>775</v>
      </c>
      <c r="AA336" s="34" t="s">
        <v>775</v>
      </c>
      <c r="AB336" s="40" t="s">
        <v>775</v>
      </c>
      <c r="AC336" s="40" t="s">
        <v>775</v>
      </c>
      <c r="AD336" s="34" t="s">
        <v>775</v>
      </c>
      <c r="AE336" s="34" t="s">
        <v>775</v>
      </c>
      <c r="AF336" s="40" t="s">
        <v>775</v>
      </c>
      <c r="AG336" s="77" t="s">
        <v>775</v>
      </c>
      <c r="AH336" s="34" t="s">
        <v>775</v>
      </c>
      <c r="AI336" s="34" t="s">
        <v>775</v>
      </c>
      <c r="AJ336" s="48" t="s">
        <v>775</v>
      </c>
      <c r="AK336" s="48" t="s">
        <v>775</v>
      </c>
      <c r="AL336" s="94" t="s">
        <v>1078</v>
      </c>
      <c r="AM336" s="93" t="s">
        <v>783</v>
      </c>
    </row>
    <row r="337" spans="1:39" ht="99.15" hidden="1" customHeight="1" x14ac:dyDescent="0.3">
      <c r="A337" s="23">
        <v>311</v>
      </c>
      <c r="B337" s="24" t="s">
        <v>170</v>
      </c>
      <c r="C337" s="23" t="s">
        <v>282</v>
      </c>
      <c r="D337" s="24" t="s">
        <v>297</v>
      </c>
      <c r="E337" s="25"/>
      <c r="F337" s="23" t="s">
        <v>13</v>
      </c>
      <c r="G337" s="74" t="s">
        <v>776</v>
      </c>
      <c r="H337" s="74" t="s">
        <v>776</v>
      </c>
      <c r="K337" s="21"/>
      <c r="M337" s="74" t="s">
        <v>776</v>
      </c>
      <c r="N337" s="74" t="s">
        <v>776</v>
      </c>
      <c r="O337" s="29"/>
      <c r="P337" s="40" t="s">
        <v>775</v>
      </c>
      <c r="Q337" s="40" t="s">
        <v>775</v>
      </c>
      <c r="R337" s="34" t="s">
        <v>775</v>
      </c>
      <c r="S337" s="34" t="s">
        <v>775</v>
      </c>
      <c r="T337" s="40" t="s">
        <v>775</v>
      </c>
      <c r="U337" s="40" t="s">
        <v>775</v>
      </c>
      <c r="V337" s="34" t="s">
        <v>775</v>
      </c>
      <c r="W337" s="34" t="s">
        <v>775</v>
      </c>
      <c r="X337" s="40" t="s">
        <v>775</v>
      </c>
      <c r="Y337" s="40" t="s">
        <v>775</v>
      </c>
      <c r="Z337" s="34" t="s">
        <v>775</v>
      </c>
      <c r="AA337" s="34" t="s">
        <v>775</v>
      </c>
      <c r="AB337" s="40" t="s">
        <v>775</v>
      </c>
      <c r="AC337" s="40" t="s">
        <v>775</v>
      </c>
      <c r="AD337" s="34" t="s">
        <v>775</v>
      </c>
      <c r="AE337" s="34" t="s">
        <v>775</v>
      </c>
      <c r="AF337" s="40" t="s">
        <v>775</v>
      </c>
      <c r="AG337" s="77" t="s">
        <v>775</v>
      </c>
      <c r="AH337" s="34" t="s">
        <v>775</v>
      </c>
      <c r="AI337" s="34" t="s">
        <v>775</v>
      </c>
      <c r="AJ337" s="48" t="s">
        <v>775</v>
      </c>
      <c r="AK337" s="48" t="s">
        <v>775</v>
      </c>
      <c r="AL337" s="94" t="s">
        <v>1079</v>
      </c>
      <c r="AM337" s="93" t="s">
        <v>783</v>
      </c>
    </row>
    <row r="338" spans="1:39" ht="99.15" hidden="1" customHeight="1" x14ac:dyDescent="0.3">
      <c r="A338" s="26">
        <v>312</v>
      </c>
      <c r="B338" s="24" t="s">
        <v>170</v>
      </c>
      <c r="C338" s="23" t="s">
        <v>282</v>
      </c>
      <c r="D338" s="24" t="s">
        <v>298</v>
      </c>
      <c r="E338" s="25"/>
      <c r="F338" s="23" t="s">
        <v>126</v>
      </c>
      <c r="G338" s="74" t="s">
        <v>776</v>
      </c>
      <c r="H338" s="74" t="s">
        <v>776</v>
      </c>
      <c r="K338" s="21"/>
      <c r="M338" s="74" t="s">
        <v>776</v>
      </c>
      <c r="N338" s="74" t="s">
        <v>776</v>
      </c>
      <c r="O338" s="29"/>
      <c r="P338" s="40" t="s">
        <v>775</v>
      </c>
      <c r="Q338" s="40" t="s">
        <v>775</v>
      </c>
      <c r="R338" s="34" t="s">
        <v>775</v>
      </c>
      <c r="S338" s="34" t="s">
        <v>775</v>
      </c>
      <c r="T338" s="40" t="s">
        <v>775</v>
      </c>
      <c r="U338" s="40" t="s">
        <v>775</v>
      </c>
      <c r="V338" s="34" t="s">
        <v>775</v>
      </c>
      <c r="W338" s="34" t="s">
        <v>775</v>
      </c>
      <c r="X338" s="40" t="s">
        <v>775</v>
      </c>
      <c r="Y338" s="40" t="s">
        <v>775</v>
      </c>
      <c r="Z338" s="34" t="s">
        <v>775</v>
      </c>
      <c r="AA338" s="34" t="s">
        <v>775</v>
      </c>
      <c r="AB338" s="40" t="s">
        <v>775</v>
      </c>
      <c r="AC338" s="40" t="s">
        <v>775</v>
      </c>
      <c r="AD338" s="34" t="s">
        <v>775</v>
      </c>
      <c r="AE338" s="34" t="s">
        <v>775</v>
      </c>
      <c r="AF338" s="40" t="s">
        <v>775</v>
      </c>
      <c r="AG338" s="77" t="s">
        <v>775</v>
      </c>
      <c r="AH338" s="34" t="s">
        <v>775</v>
      </c>
      <c r="AI338" s="34" t="s">
        <v>775</v>
      </c>
      <c r="AJ338" s="48" t="s">
        <v>775</v>
      </c>
      <c r="AK338" s="48" t="s">
        <v>775</v>
      </c>
      <c r="AL338" s="94" t="s">
        <v>1080</v>
      </c>
      <c r="AM338" s="93" t="s">
        <v>783</v>
      </c>
    </row>
    <row r="339" spans="1:39" ht="99.15" hidden="1" customHeight="1" x14ac:dyDescent="0.3">
      <c r="A339" s="23">
        <v>313</v>
      </c>
      <c r="B339" s="24" t="s">
        <v>170</v>
      </c>
      <c r="C339" s="23" t="s">
        <v>282</v>
      </c>
      <c r="D339" s="24" t="s">
        <v>299</v>
      </c>
      <c r="E339" s="25"/>
      <c r="F339" s="23" t="s">
        <v>126</v>
      </c>
      <c r="G339" s="74" t="s">
        <v>776</v>
      </c>
      <c r="H339" s="74" t="s">
        <v>776</v>
      </c>
      <c r="K339" s="21"/>
      <c r="M339" s="74" t="s">
        <v>776</v>
      </c>
      <c r="N339" s="74" t="s">
        <v>776</v>
      </c>
      <c r="O339" s="29"/>
      <c r="P339" s="40" t="s">
        <v>775</v>
      </c>
      <c r="Q339" s="40" t="s">
        <v>775</v>
      </c>
      <c r="R339" s="34" t="s">
        <v>775</v>
      </c>
      <c r="S339" s="34" t="s">
        <v>775</v>
      </c>
      <c r="T339" s="40" t="s">
        <v>775</v>
      </c>
      <c r="U339" s="40" t="s">
        <v>775</v>
      </c>
      <c r="V339" s="34" t="s">
        <v>775</v>
      </c>
      <c r="W339" s="34" t="s">
        <v>775</v>
      </c>
      <c r="X339" s="40" t="s">
        <v>775</v>
      </c>
      <c r="Y339" s="40" t="s">
        <v>775</v>
      </c>
      <c r="Z339" s="34" t="s">
        <v>775</v>
      </c>
      <c r="AA339" s="34" t="s">
        <v>775</v>
      </c>
      <c r="AB339" s="40" t="s">
        <v>775</v>
      </c>
      <c r="AC339" s="40" t="s">
        <v>775</v>
      </c>
      <c r="AD339" s="34" t="s">
        <v>775</v>
      </c>
      <c r="AE339" s="34" t="s">
        <v>775</v>
      </c>
      <c r="AF339" s="40" t="s">
        <v>775</v>
      </c>
      <c r="AG339" s="77" t="s">
        <v>775</v>
      </c>
      <c r="AH339" s="34" t="s">
        <v>775</v>
      </c>
      <c r="AI339" s="34" t="s">
        <v>775</v>
      </c>
      <c r="AJ339" s="48" t="s">
        <v>775</v>
      </c>
      <c r="AK339" s="48" t="s">
        <v>775</v>
      </c>
      <c r="AL339" s="94" t="s">
        <v>1081</v>
      </c>
      <c r="AM339" s="93" t="s">
        <v>783</v>
      </c>
    </row>
    <row r="340" spans="1:39" ht="99.15" hidden="1" customHeight="1" x14ac:dyDescent="0.3">
      <c r="A340" s="26">
        <v>314</v>
      </c>
      <c r="B340" s="24" t="s">
        <v>170</v>
      </c>
      <c r="C340" s="23" t="s">
        <v>282</v>
      </c>
      <c r="D340" s="24" t="s">
        <v>300</v>
      </c>
      <c r="E340" s="25"/>
      <c r="F340" s="23" t="s">
        <v>13</v>
      </c>
      <c r="G340" s="74" t="s">
        <v>776</v>
      </c>
      <c r="H340" s="74" t="s">
        <v>776</v>
      </c>
      <c r="K340" s="21"/>
      <c r="M340" s="74" t="s">
        <v>776</v>
      </c>
      <c r="N340" s="74" t="s">
        <v>776</v>
      </c>
      <c r="O340" s="29"/>
      <c r="P340" s="40" t="s">
        <v>775</v>
      </c>
      <c r="Q340" s="40" t="s">
        <v>775</v>
      </c>
      <c r="R340" s="34" t="s">
        <v>775</v>
      </c>
      <c r="S340" s="34" t="s">
        <v>775</v>
      </c>
      <c r="T340" s="40" t="s">
        <v>775</v>
      </c>
      <c r="U340" s="40" t="s">
        <v>775</v>
      </c>
      <c r="V340" s="34" t="s">
        <v>775</v>
      </c>
      <c r="W340" s="34" t="s">
        <v>775</v>
      </c>
      <c r="X340" s="40" t="s">
        <v>775</v>
      </c>
      <c r="Y340" s="40" t="s">
        <v>775</v>
      </c>
      <c r="Z340" s="34" t="s">
        <v>775</v>
      </c>
      <c r="AA340" s="34" t="s">
        <v>775</v>
      </c>
      <c r="AB340" s="40" t="s">
        <v>775</v>
      </c>
      <c r="AC340" s="40" t="s">
        <v>775</v>
      </c>
      <c r="AD340" s="34" t="s">
        <v>775</v>
      </c>
      <c r="AE340" s="34" t="s">
        <v>775</v>
      </c>
      <c r="AF340" s="40" t="s">
        <v>775</v>
      </c>
      <c r="AG340" s="77" t="s">
        <v>775</v>
      </c>
      <c r="AH340" s="34" t="s">
        <v>775</v>
      </c>
      <c r="AI340" s="34" t="s">
        <v>775</v>
      </c>
      <c r="AJ340" s="48" t="s">
        <v>775</v>
      </c>
      <c r="AK340" s="48" t="s">
        <v>775</v>
      </c>
      <c r="AL340" s="92" t="s">
        <v>880</v>
      </c>
      <c r="AM340" s="93" t="s">
        <v>783</v>
      </c>
    </row>
    <row r="341" spans="1:39" ht="99.15" hidden="1" customHeight="1" x14ac:dyDescent="0.3">
      <c r="A341" s="23">
        <v>315</v>
      </c>
      <c r="B341" s="24" t="s">
        <v>170</v>
      </c>
      <c r="C341" s="23" t="s">
        <v>282</v>
      </c>
      <c r="D341" s="24" t="s">
        <v>301</v>
      </c>
      <c r="E341" s="25"/>
      <c r="F341" s="23" t="s">
        <v>13</v>
      </c>
      <c r="G341" s="74" t="s">
        <v>776</v>
      </c>
      <c r="H341" s="74" t="s">
        <v>776</v>
      </c>
      <c r="K341" s="21"/>
      <c r="M341" s="74" t="s">
        <v>776</v>
      </c>
      <c r="N341" s="74" t="s">
        <v>776</v>
      </c>
      <c r="O341" s="29"/>
      <c r="P341" s="40" t="s">
        <v>775</v>
      </c>
      <c r="Q341" s="40" t="s">
        <v>775</v>
      </c>
      <c r="R341" s="34" t="s">
        <v>775</v>
      </c>
      <c r="S341" s="34" t="s">
        <v>775</v>
      </c>
      <c r="T341" s="40" t="s">
        <v>775</v>
      </c>
      <c r="U341" s="40" t="s">
        <v>775</v>
      </c>
      <c r="V341" s="34" t="s">
        <v>775</v>
      </c>
      <c r="W341" s="34" t="s">
        <v>775</v>
      </c>
      <c r="X341" s="40" t="s">
        <v>775</v>
      </c>
      <c r="Y341" s="40" t="s">
        <v>775</v>
      </c>
      <c r="Z341" s="34" t="s">
        <v>775</v>
      </c>
      <c r="AA341" s="34" t="s">
        <v>775</v>
      </c>
      <c r="AB341" s="40" t="s">
        <v>775</v>
      </c>
      <c r="AC341" s="40" t="s">
        <v>775</v>
      </c>
      <c r="AD341" s="34" t="s">
        <v>775</v>
      </c>
      <c r="AE341" s="34" t="s">
        <v>775</v>
      </c>
      <c r="AF341" s="40" t="s">
        <v>775</v>
      </c>
      <c r="AG341" s="77" t="s">
        <v>775</v>
      </c>
      <c r="AH341" s="34" t="s">
        <v>775</v>
      </c>
      <c r="AI341" s="34" t="s">
        <v>775</v>
      </c>
      <c r="AJ341" s="48" t="s">
        <v>775</v>
      </c>
      <c r="AK341" s="48" t="s">
        <v>775</v>
      </c>
      <c r="AL341" s="92" t="s">
        <v>881</v>
      </c>
      <c r="AM341" s="93" t="s">
        <v>783</v>
      </c>
    </row>
    <row r="342" spans="1:39" ht="99.15" hidden="1" customHeight="1" x14ac:dyDescent="0.3">
      <c r="A342" s="26">
        <v>316</v>
      </c>
      <c r="B342" s="24" t="s">
        <v>170</v>
      </c>
      <c r="C342" s="23" t="s">
        <v>282</v>
      </c>
      <c r="D342" s="24" t="s">
        <v>628</v>
      </c>
      <c r="E342" s="25"/>
      <c r="F342" s="23" t="s">
        <v>13</v>
      </c>
      <c r="G342" s="74" t="s">
        <v>776</v>
      </c>
      <c r="H342" s="74" t="s">
        <v>776</v>
      </c>
      <c r="K342" s="21"/>
      <c r="M342" s="74" t="s">
        <v>776</v>
      </c>
      <c r="N342" s="74" t="s">
        <v>776</v>
      </c>
      <c r="O342" s="29"/>
      <c r="P342" s="40" t="s">
        <v>775</v>
      </c>
      <c r="Q342" s="40" t="s">
        <v>775</v>
      </c>
      <c r="R342" s="34" t="s">
        <v>775</v>
      </c>
      <c r="S342" s="34" t="s">
        <v>775</v>
      </c>
      <c r="T342" s="40" t="s">
        <v>775</v>
      </c>
      <c r="U342" s="40" t="s">
        <v>775</v>
      </c>
      <c r="V342" s="34" t="s">
        <v>775</v>
      </c>
      <c r="W342" s="34" t="s">
        <v>775</v>
      </c>
      <c r="X342" s="40" t="s">
        <v>775</v>
      </c>
      <c r="Y342" s="40" t="s">
        <v>775</v>
      </c>
      <c r="Z342" s="34" t="s">
        <v>775</v>
      </c>
      <c r="AA342" s="34" t="s">
        <v>775</v>
      </c>
      <c r="AB342" s="40" t="s">
        <v>775</v>
      </c>
      <c r="AC342" s="40" t="s">
        <v>775</v>
      </c>
      <c r="AD342" s="34" t="s">
        <v>775</v>
      </c>
      <c r="AE342" s="34" t="s">
        <v>775</v>
      </c>
      <c r="AF342" s="40" t="s">
        <v>775</v>
      </c>
      <c r="AG342" s="77" t="s">
        <v>775</v>
      </c>
      <c r="AH342" s="34" t="s">
        <v>775</v>
      </c>
      <c r="AI342" s="34" t="s">
        <v>775</v>
      </c>
      <c r="AJ342" s="48" t="s">
        <v>775</v>
      </c>
      <c r="AK342" s="48" t="s">
        <v>775</v>
      </c>
      <c r="AL342" s="92" t="s">
        <v>882</v>
      </c>
      <c r="AM342" s="93" t="s">
        <v>783</v>
      </c>
    </row>
    <row r="343" spans="1:39" ht="95.1" hidden="1" customHeight="1" x14ac:dyDescent="0.3">
      <c r="A343" s="23">
        <v>317</v>
      </c>
      <c r="B343" s="24" t="s">
        <v>170</v>
      </c>
      <c r="C343" s="23" t="s">
        <v>282</v>
      </c>
      <c r="D343" s="24" t="s">
        <v>302</v>
      </c>
      <c r="E343" s="25"/>
      <c r="F343" s="23" t="s">
        <v>13</v>
      </c>
      <c r="G343" s="74" t="s">
        <v>776</v>
      </c>
      <c r="H343" s="74" t="s">
        <v>776</v>
      </c>
      <c r="K343" s="21"/>
      <c r="M343" s="74" t="s">
        <v>776</v>
      </c>
      <c r="N343" s="74" t="s">
        <v>776</v>
      </c>
      <c r="O343" s="29"/>
      <c r="P343" s="40" t="s">
        <v>775</v>
      </c>
      <c r="Q343" s="40" t="s">
        <v>775</v>
      </c>
      <c r="R343" s="34" t="s">
        <v>775</v>
      </c>
      <c r="S343" s="34" t="s">
        <v>775</v>
      </c>
      <c r="T343" s="40" t="s">
        <v>775</v>
      </c>
      <c r="U343" s="40" t="s">
        <v>775</v>
      </c>
      <c r="V343" s="34" t="s">
        <v>775</v>
      </c>
      <c r="W343" s="34" t="s">
        <v>775</v>
      </c>
      <c r="X343" s="40" t="s">
        <v>775</v>
      </c>
      <c r="Y343" s="40" t="s">
        <v>775</v>
      </c>
      <c r="Z343" s="34" t="s">
        <v>775</v>
      </c>
      <c r="AA343" s="34" t="s">
        <v>775</v>
      </c>
      <c r="AB343" s="40" t="s">
        <v>775</v>
      </c>
      <c r="AC343" s="40" t="s">
        <v>775</v>
      </c>
      <c r="AD343" s="34" t="s">
        <v>775</v>
      </c>
      <c r="AE343" s="34" t="s">
        <v>775</v>
      </c>
      <c r="AF343" s="40" t="s">
        <v>775</v>
      </c>
      <c r="AG343" s="77" t="s">
        <v>775</v>
      </c>
      <c r="AH343" s="34" t="s">
        <v>775</v>
      </c>
      <c r="AI343" s="34" t="s">
        <v>775</v>
      </c>
      <c r="AJ343" s="48" t="s">
        <v>775</v>
      </c>
      <c r="AK343" s="48" t="s">
        <v>775</v>
      </c>
      <c r="AL343" s="94" t="s">
        <v>1082</v>
      </c>
      <c r="AM343" s="93" t="s">
        <v>783</v>
      </c>
    </row>
    <row r="344" spans="1:39" ht="264.89999999999998" customHeight="1" x14ac:dyDescent="0.3">
      <c r="A344" s="26">
        <v>318</v>
      </c>
      <c r="B344" s="24" t="s">
        <v>303</v>
      </c>
      <c r="C344" s="23" t="s">
        <v>9</v>
      </c>
      <c r="D344" s="24" t="s">
        <v>10</v>
      </c>
      <c r="E344" s="80" t="s">
        <v>711</v>
      </c>
      <c r="F344" s="23" t="s">
        <v>11</v>
      </c>
      <c r="G344" s="71">
        <v>700</v>
      </c>
      <c r="H344" s="71">
        <f t="shared" si="43"/>
        <v>1050</v>
      </c>
      <c r="K344" s="21"/>
      <c r="M344" s="71">
        <v>700</v>
      </c>
      <c r="N344" s="71">
        <f t="shared" si="39"/>
        <v>1050</v>
      </c>
      <c r="O344" s="29"/>
      <c r="P344" s="30">
        <v>712</v>
      </c>
      <c r="Q344" s="30">
        <v>1068</v>
      </c>
      <c r="R344" s="33">
        <v>712</v>
      </c>
      <c r="S344" s="33">
        <f t="shared" si="40"/>
        <v>1068</v>
      </c>
      <c r="T344" s="30">
        <v>712</v>
      </c>
      <c r="U344" s="31">
        <v>1068</v>
      </c>
      <c r="V344" s="33">
        <v>712</v>
      </c>
      <c r="W344" s="36">
        <v>1068</v>
      </c>
      <c r="X344" s="55">
        <v>712</v>
      </c>
      <c r="Y344" s="55">
        <v>1068</v>
      </c>
      <c r="Z344" s="33">
        <v>712</v>
      </c>
      <c r="AA344" s="37">
        <v>1068</v>
      </c>
      <c r="AB344" s="42">
        <v>600</v>
      </c>
      <c r="AC344" s="43">
        <f t="shared" si="41"/>
        <v>900</v>
      </c>
      <c r="AD344" s="33">
        <f>700*(1+2%)</f>
        <v>714</v>
      </c>
      <c r="AE344" s="33">
        <f t="shared" ref="AE344:AE375" si="47">AD344+AD344*0.5</f>
        <v>1071</v>
      </c>
      <c r="AF344" s="30">
        <v>712</v>
      </c>
      <c r="AG344" s="48">
        <f>AF344*1.5</f>
        <v>1068</v>
      </c>
      <c r="AH344" s="34" t="s">
        <v>775</v>
      </c>
      <c r="AI344" s="34" t="s">
        <v>775</v>
      </c>
      <c r="AJ344" s="79">
        <v>700</v>
      </c>
      <c r="AK344" s="79">
        <v>1050</v>
      </c>
      <c r="AL344" s="92" t="s">
        <v>883</v>
      </c>
      <c r="AM344" s="95" t="s">
        <v>787</v>
      </c>
    </row>
    <row r="345" spans="1:39" ht="99.15" customHeight="1" x14ac:dyDescent="0.3">
      <c r="A345" s="23">
        <v>319</v>
      </c>
      <c r="B345" s="24" t="s">
        <v>303</v>
      </c>
      <c r="C345" s="23" t="s">
        <v>629</v>
      </c>
      <c r="D345" s="24" t="s">
        <v>304</v>
      </c>
      <c r="E345" s="25"/>
      <c r="F345" s="23" t="s">
        <v>305</v>
      </c>
      <c r="G345" s="71">
        <v>700</v>
      </c>
      <c r="H345" s="71">
        <f t="shared" si="43"/>
        <v>1050</v>
      </c>
      <c r="K345" s="21"/>
      <c r="M345" s="71">
        <v>700</v>
      </c>
      <c r="N345" s="71">
        <f t="shared" si="39"/>
        <v>1050</v>
      </c>
      <c r="O345" s="29"/>
      <c r="P345" s="30">
        <v>712</v>
      </c>
      <c r="Q345" s="30">
        <v>1068</v>
      </c>
      <c r="R345" s="33">
        <v>712</v>
      </c>
      <c r="S345" s="33">
        <f t="shared" si="40"/>
        <v>1068</v>
      </c>
      <c r="T345" s="30">
        <v>712</v>
      </c>
      <c r="U345" s="31">
        <v>1068</v>
      </c>
      <c r="V345" s="33">
        <v>712</v>
      </c>
      <c r="W345" s="36">
        <v>1068</v>
      </c>
      <c r="X345" s="55">
        <v>712</v>
      </c>
      <c r="Y345" s="55">
        <v>1068</v>
      </c>
      <c r="Z345" s="33">
        <v>712</v>
      </c>
      <c r="AA345" s="37">
        <v>1068</v>
      </c>
      <c r="AB345" s="42">
        <v>750</v>
      </c>
      <c r="AC345" s="43">
        <f t="shared" si="41"/>
        <v>1125</v>
      </c>
      <c r="AD345" s="33">
        <f>700*(1+2%)</f>
        <v>714</v>
      </c>
      <c r="AE345" s="33">
        <f t="shared" si="47"/>
        <v>1071</v>
      </c>
      <c r="AF345" s="30">
        <v>712</v>
      </c>
      <c r="AG345" s="48">
        <f t="shared" ref="AG345:AG375" si="48">AF345*1.5</f>
        <v>1068</v>
      </c>
      <c r="AH345" s="44">
        <v>711</v>
      </c>
      <c r="AI345" s="44">
        <f t="shared" si="42"/>
        <v>1066.5</v>
      </c>
      <c r="AJ345" s="79">
        <v>700</v>
      </c>
      <c r="AK345" s="79">
        <v>1050</v>
      </c>
      <c r="AL345" s="92" t="s">
        <v>884</v>
      </c>
      <c r="AM345" s="95" t="s">
        <v>787</v>
      </c>
    </row>
    <row r="346" spans="1:39" ht="99.15" hidden="1" customHeight="1" x14ac:dyDescent="0.3">
      <c r="A346" s="26">
        <v>320</v>
      </c>
      <c r="B346" s="24" t="s">
        <v>303</v>
      </c>
      <c r="C346" s="23" t="s">
        <v>629</v>
      </c>
      <c r="D346" s="24" t="s">
        <v>306</v>
      </c>
      <c r="E346" s="25"/>
      <c r="F346" s="23" t="s">
        <v>13</v>
      </c>
      <c r="G346" s="71">
        <v>700</v>
      </c>
      <c r="H346" s="71">
        <f t="shared" si="43"/>
        <v>1050</v>
      </c>
      <c r="K346" s="21"/>
      <c r="M346" s="71">
        <v>700</v>
      </c>
      <c r="N346" s="71">
        <f t="shared" si="39"/>
        <v>1050</v>
      </c>
      <c r="O346" s="29"/>
      <c r="P346" s="30">
        <v>712</v>
      </c>
      <c r="Q346" s="30">
        <v>1068</v>
      </c>
      <c r="R346" s="33">
        <v>712</v>
      </c>
      <c r="S346" s="33">
        <f t="shared" si="40"/>
        <v>1068</v>
      </c>
      <c r="T346" s="30">
        <v>712</v>
      </c>
      <c r="U346" s="31">
        <v>1068</v>
      </c>
      <c r="V346" s="33">
        <v>712</v>
      </c>
      <c r="W346" s="36">
        <v>1068</v>
      </c>
      <c r="X346" s="55">
        <v>712</v>
      </c>
      <c r="Y346" s="55">
        <v>1068</v>
      </c>
      <c r="Z346" s="33">
        <v>712</v>
      </c>
      <c r="AA346" s="37">
        <v>1068</v>
      </c>
      <c r="AB346" s="42">
        <v>700</v>
      </c>
      <c r="AC346" s="43">
        <f t="shared" si="41"/>
        <v>1050</v>
      </c>
      <c r="AD346" s="33">
        <f>700*(1+2%)</f>
        <v>714</v>
      </c>
      <c r="AE346" s="33">
        <f t="shared" si="47"/>
        <v>1071</v>
      </c>
      <c r="AF346" s="30">
        <v>712</v>
      </c>
      <c r="AG346" s="48">
        <f t="shared" si="48"/>
        <v>1068</v>
      </c>
      <c r="AH346" s="44">
        <v>833.62</v>
      </c>
      <c r="AI346" s="44">
        <f t="shared" si="42"/>
        <v>1250.43</v>
      </c>
      <c r="AJ346" s="79">
        <v>700</v>
      </c>
      <c r="AK346" s="79">
        <v>1050</v>
      </c>
      <c r="AL346" s="94" t="s">
        <v>1083</v>
      </c>
      <c r="AM346" s="93" t="s">
        <v>783</v>
      </c>
    </row>
    <row r="347" spans="1:39" ht="99.15" hidden="1" customHeight="1" x14ac:dyDescent="0.3">
      <c r="A347" s="23">
        <v>321</v>
      </c>
      <c r="B347" s="24" t="s">
        <v>303</v>
      </c>
      <c r="C347" s="23" t="s">
        <v>629</v>
      </c>
      <c r="D347" s="24" t="s">
        <v>307</v>
      </c>
      <c r="E347" s="25"/>
      <c r="F347" s="23" t="s">
        <v>13</v>
      </c>
      <c r="G347" s="71">
        <v>1600</v>
      </c>
      <c r="H347" s="71">
        <f t="shared" si="43"/>
        <v>2400</v>
      </c>
      <c r="K347" s="21"/>
      <c r="M347" s="71">
        <v>1600</v>
      </c>
      <c r="N347" s="71">
        <f t="shared" si="39"/>
        <v>2400</v>
      </c>
      <c r="O347" s="29"/>
      <c r="P347" s="30">
        <v>1525</v>
      </c>
      <c r="Q347" s="30">
        <v>2287.5</v>
      </c>
      <c r="R347" s="33">
        <v>1525</v>
      </c>
      <c r="S347" s="33">
        <f t="shared" si="40"/>
        <v>2287.5</v>
      </c>
      <c r="T347" s="30">
        <v>1525</v>
      </c>
      <c r="U347" s="31">
        <v>2287.5</v>
      </c>
      <c r="V347" s="33">
        <v>1525</v>
      </c>
      <c r="W347" s="36">
        <v>2287.5</v>
      </c>
      <c r="X347" s="55">
        <v>1525</v>
      </c>
      <c r="Y347" s="55">
        <v>2288</v>
      </c>
      <c r="Z347" s="33">
        <v>1525</v>
      </c>
      <c r="AA347" s="37">
        <v>2287.5</v>
      </c>
      <c r="AB347" s="42">
        <v>1800</v>
      </c>
      <c r="AC347" s="43">
        <f t="shared" si="41"/>
        <v>2700</v>
      </c>
      <c r="AD347" s="33">
        <f>1500*(1+2%)</f>
        <v>1530</v>
      </c>
      <c r="AE347" s="33">
        <f t="shared" si="47"/>
        <v>2295</v>
      </c>
      <c r="AF347" s="30">
        <v>1525</v>
      </c>
      <c r="AG347" s="48">
        <f t="shared" si="48"/>
        <v>2287.5</v>
      </c>
      <c r="AH347" s="44">
        <v>602.05999999999995</v>
      </c>
      <c r="AI347" s="44">
        <f t="shared" si="42"/>
        <v>903.08999999999992</v>
      </c>
      <c r="AJ347" s="79">
        <v>1500</v>
      </c>
      <c r="AK347" s="79">
        <v>2250</v>
      </c>
      <c r="AL347" s="94" t="s">
        <v>1084</v>
      </c>
      <c r="AM347" s="93" t="s">
        <v>783</v>
      </c>
    </row>
    <row r="348" spans="1:39" ht="99.15" hidden="1" customHeight="1" x14ac:dyDescent="0.3">
      <c r="A348" s="26">
        <v>322</v>
      </c>
      <c r="B348" s="24" t="s">
        <v>303</v>
      </c>
      <c r="C348" s="23" t="s">
        <v>629</v>
      </c>
      <c r="D348" s="24" t="s">
        <v>308</v>
      </c>
      <c r="E348" s="25"/>
      <c r="F348" s="23" t="s">
        <v>13</v>
      </c>
      <c r="G348" s="71">
        <v>1200</v>
      </c>
      <c r="H348" s="71">
        <f t="shared" si="43"/>
        <v>1800</v>
      </c>
      <c r="K348" s="21"/>
      <c r="M348" s="71">
        <v>1200</v>
      </c>
      <c r="N348" s="71">
        <f t="shared" ref="N348:N411" si="49">M348*1.5</f>
        <v>1800</v>
      </c>
      <c r="O348" s="29"/>
      <c r="P348" s="30">
        <v>1017</v>
      </c>
      <c r="Q348" s="30">
        <v>1525.5</v>
      </c>
      <c r="R348" s="33">
        <v>1017</v>
      </c>
      <c r="S348" s="33">
        <f t="shared" ref="S348:S411" si="50">SUM(R348+R348*0.5)</f>
        <v>1525.5</v>
      </c>
      <c r="T348" s="30">
        <v>1017</v>
      </c>
      <c r="U348" s="31">
        <v>1525.5</v>
      </c>
      <c r="V348" s="33">
        <v>1017</v>
      </c>
      <c r="W348" s="36">
        <v>1525.5</v>
      </c>
      <c r="X348" s="55">
        <v>1017</v>
      </c>
      <c r="Y348" s="55">
        <v>1525</v>
      </c>
      <c r="Z348" s="33">
        <v>1017</v>
      </c>
      <c r="AA348" s="37">
        <v>1525.5</v>
      </c>
      <c r="AB348" s="42">
        <v>1200</v>
      </c>
      <c r="AC348" s="43">
        <f t="shared" ref="AC348:AC411" si="51">AB348+AB348*0.5</f>
        <v>1800</v>
      </c>
      <c r="AD348" s="33">
        <f>1000*(1+2%)</f>
        <v>1020</v>
      </c>
      <c r="AE348" s="33">
        <f t="shared" si="47"/>
        <v>1530</v>
      </c>
      <c r="AF348" s="30">
        <v>1017</v>
      </c>
      <c r="AG348" s="48">
        <f t="shared" si="48"/>
        <v>1525.5</v>
      </c>
      <c r="AH348" s="44">
        <v>602.05999999999995</v>
      </c>
      <c r="AI348" s="44">
        <f t="shared" si="42"/>
        <v>903.08999999999992</v>
      </c>
      <c r="AJ348" s="79">
        <v>1000</v>
      </c>
      <c r="AK348" s="79">
        <v>1500</v>
      </c>
      <c r="AL348" s="92" t="s">
        <v>885</v>
      </c>
      <c r="AM348" s="93" t="s">
        <v>783</v>
      </c>
    </row>
    <row r="349" spans="1:39" ht="99.15" hidden="1" customHeight="1" x14ac:dyDescent="0.3">
      <c r="A349" s="23">
        <v>323</v>
      </c>
      <c r="B349" s="24" t="s">
        <v>303</v>
      </c>
      <c r="C349" s="23" t="s">
        <v>629</v>
      </c>
      <c r="D349" s="24" t="s">
        <v>309</v>
      </c>
      <c r="E349" s="25"/>
      <c r="F349" s="23" t="s">
        <v>13</v>
      </c>
      <c r="G349" s="71">
        <v>1300</v>
      </c>
      <c r="H349" s="71">
        <f t="shared" si="43"/>
        <v>1950</v>
      </c>
      <c r="K349" s="21"/>
      <c r="M349" s="71">
        <v>1300</v>
      </c>
      <c r="N349" s="71">
        <f t="shared" si="49"/>
        <v>1950</v>
      </c>
      <c r="O349" s="29"/>
      <c r="P349" s="30">
        <v>1220</v>
      </c>
      <c r="Q349" s="30">
        <v>1830</v>
      </c>
      <c r="R349" s="33">
        <v>1220</v>
      </c>
      <c r="S349" s="33">
        <f t="shared" si="50"/>
        <v>1830</v>
      </c>
      <c r="T349" s="30">
        <v>1220</v>
      </c>
      <c r="U349" s="31">
        <v>1830</v>
      </c>
      <c r="V349" s="33">
        <v>1220</v>
      </c>
      <c r="W349" s="36">
        <v>1830</v>
      </c>
      <c r="X349" s="55">
        <v>1220</v>
      </c>
      <c r="Y349" s="55">
        <v>1830</v>
      </c>
      <c r="Z349" s="33">
        <v>1220</v>
      </c>
      <c r="AA349" s="37">
        <v>1830</v>
      </c>
      <c r="AB349" s="42">
        <v>1300</v>
      </c>
      <c r="AC349" s="43">
        <f t="shared" si="51"/>
        <v>1950</v>
      </c>
      <c r="AD349" s="33">
        <f>1200*(1+2%)</f>
        <v>1224</v>
      </c>
      <c r="AE349" s="33">
        <f t="shared" si="47"/>
        <v>1836</v>
      </c>
      <c r="AF349" s="30">
        <v>1220</v>
      </c>
      <c r="AG349" s="48">
        <f t="shared" si="48"/>
        <v>1830</v>
      </c>
      <c r="AH349" s="44">
        <v>833.62</v>
      </c>
      <c r="AI349" s="44">
        <f t="shared" ref="AI349:AI412" si="52">AH349*1.5</f>
        <v>1250.43</v>
      </c>
      <c r="AJ349" s="79">
        <v>1200</v>
      </c>
      <c r="AK349" s="79">
        <v>1800</v>
      </c>
      <c r="AL349" s="94" t="s">
        <v>1085</v>
      </c>
      <c r="AM349" s="93" t="s">
        <v>783</v>
      </c>
    </row>
    <row r="350" spans="1:39" ht="99.15" hidden="1" customHeight="1" x14ac:dyDescent="0.3">
      <c r="A350" s="26">
        <v>324</v>
      </c>
      <c r="B350" s="24" t="s">
        <v>303</v>
      </c>
      <c r="C350" s="23" t="s">
        <v>629</v>
      </c>
      <c r="D350" s="24" t="s">
        <v>630</v>
      </c>
      <c r="E350" s="25"/>
      <c r="F350" s="23" t="s">
        <v>13</v>
      </c>
      <c r="G350" s="71">
        <v>1300</v>
      </c>
      <c r="H350" s="71">
        <f t="shared" si="43"/>
        <v>1950</v>
      </c>
      <c r="K350" s="21"/>
      <c r="M350" s="71">
        <v>1300</v>
      </c>
      <c r="N350" s="71">
        <f t="shared" si="49"/>
        <v>1950</v>
      </c>
      <c r="O350" s="29"/>
      <c r="P350" s="30">
        <v>1220</v>
      </c>
      <c r="Q350" s="30">
        <v>1830</v>
      </c>
      <c r="R350" s="33">
        <v>1220</v>
      </c>
      <c r="S350" s="33">
        <f t="shared" si="50"/>
        <v>1830</v>
      </c>
      <c r="T350" s="30">
        <v>1220</v>
      </c>
      <c r="U350" s="31">
        <v>1830</v>
      </c>
      <c r="V350" s="33">
        <v>1220</v>
      </c>
      <c r="W350" s="36">
        <v>1830</v>
      </c>
      <c r="X350" s="55">
        <v>1220</v>
      </c>
      <c r="Y350" s="55">
        <v>1830</v>
      </c>
      <c r="Z350" s="33">
        <v>1220</v>
      </c>
      <c r="AA350" s="37">
        <v>1830</v>
      </c>
      <c r="AB350" s="42">
        <v>1300</v>
      </c>
      <c r="AC350" s="43">
        <f t="shared" si="51"/>
        <v>1950</v>
      </c>
      <c r="AD350" s="33">
        <f>1200*(1+2%)</f>
        <v>1224</v>
      </c>
      <c r="AE350" s="33">
        <f t="shared" si="47"/>
        <v>1836</v>
      </c>
      <c r="AF350" s="30">
        <v>1220</v>
      </c>
      <c r="AG350" s="48">
        <f t="shared" si="48"/>
        <v>1830</v>
      </c>
      <c r="AH350" s="44">
        <v>830.34</v>
      </c>
      <c r="AI350" s="44">
        <f t="shared" si="52"/>
        <v>1245.51</v>
      </c>
      <c r="AJ350" s="79">
        <v>1200</v>
      </c>
      <c r="AK350" s="79">
        <v>1800</v>
      </c>
      <c r="AL350" s="94" t="s">
        <v>1086</v>
      </c>
      <c r="AM350" s="93" t="s">
        <v>783</v>
      </c>
    </row>
    <row r="351" spans="1:39" ht="99.15" customHeight="1" x14ac:dyDescent="0.3">
      <c r="A351" s="23">
        <v>325</v>
      </c>
      <c r="B351" s="24" t="s">
        <v>303</v>
      </c>
      <c r="C351" s="23" t="s">
        <v>629</v>
      </c>
      <c r="D351" s="24" t="s">
        <v>310</v>
      </c>
      <c r="E351" s="25"/>
      <c r="F351" s="23" t="s">
        <v>13</v>
      </c>
      <c r="G351" s="71">
        <v>2000</v>
      </c>
      <c r="H351" s="71">
        <f t="shared" ref="H351:H414" si="53">G351*1.5</f>
        <v>3000</v>
      </c>
      <c r="K351" s="21"/>
      <c r="M351" s="71">
        <v>2000</v>
      </c>
      <c r="N351" s="71">
        <f t="shared" si="49"/>
        <v>3000</v>
      </c>
      <c r="O351" s="29"/>
      <c r="P351" s="30">
        <v>2033</v>
      </c>
      <c r="Q351" s="30">
        <v>3049.5</v>
      </c>
      <c r="R351" s="33">
        <v>2033</v>
      </c>
      <c r="S351" s="33">
        <f t="shared" si="50"/>
        <v>3049.5</v>
      </c>
      <c r="T351" s="30">
        <v>2033</v>
      </c>
      <c r="U351" s="31">
        <v>3049.5</v>
      </c>
      <c r="V351" s="33">
        <v>2033</v>
      </c>
      <c r="W351" s="36">
        <v>3049.5</v>
      </c>
      <c r="X351" s="55">
        <v>2034</v>
      </c>
      <c r="Y351" s="55">
        <v>3050</v>
      </c>
      <c r="Z351" s="33">
        <v>2033</v>
      </c>
      <c r="AA351" s="37">
        <v>3049.5</v>
      </c>
      <c r="AB351" s="42">
        <v>2000</v>
      </c>
      <c r="AC351" s="43">
        <f t="shared" si="51"/>
        <v>3000</v>
      </c>
      <c r="AD351" s="33">
        <f>2000*(1+2%)</f>
        <v>2040</v>
      </c>
      <c r="AE351" s="33">
        <f t="shared" si="47"/>
        <v>3060</v>
      </c>
      <c r="AF351" s="30">
        <v>2033</v>
      </c>
      <c r="AG351" s="48">
        <f t="shared" si="48"/>
        <v>3049.5</v>
      </c>
      <c r="AH351" s="44">
        <v>1114.3399999999999</v>
      </c>
      <c r="AI351" s="44">
        <f t="shared" si="52"/>
        <v>1671.5099999999998</v>
      </c>
      <c r="AJ351" s="79">
        <v>2000</v>
      </c>
      <c r="AK351" s="79">
        <v>3000</v>
      </c>
      <c r="AL351" s="92" t="s">
        <v>884</v>
      </c>
      <c r="AM351" s="95" t="s">
        <v>787</v>
      </c>
    </row>
    <row r="352" spans="1:39" ht="99.15" hidden="1" customHeight="1" x14ac:dyDescent="0.3">
      <c r="A352" s="26">
        <v>326</v>
      </c>
      <c r="B352" s="24" t="s">
        <v>303</v>
      </c>
      <c r="C352" s="23" t="s">
        <v>629</v>
      </c>
      <c r="D352" s="24" t="s">
        <v>311</v>
      </c>
      <c r="E352" s="25"/>
      <c r="F352" s="23" t="s">
        <v>13</v>
      </c>
      <c r="G352" s="71">
        <v>1500</v>
      </c>
      <c r="H352" s="71">
        <f t="shared" si="53"/>
        <v>2250</v>
      </c>
      <c r="K352" s="21"/>
      <c r="M352" s="71">
        <v>1500</v>
      </c>
      <c r="N352" s="71">
        <f t="shared" si="49"/>
        <v>2250</v>
      </c>
      <c r="O352" s="29"/>
      <c r="P352" s="30">
        <v>1017</v>
      </c>
      <c r="Q352" s="30">
        <v>1525.5</v>
      </c>
      <c r="R352" s="33">
        <v>1017</v>
      </c>
      <c r="S352" s="33">
        <f t="shared" si="50"/>
        <v>1525.5</v>
      </c>
      <c r="T352" s="30">
        <v>1017</v>
      </c>
      <c r="U352" s="31">
        <v>1525.5</v>
      </c>
      <c r="V352" s="33">
        <v>1017</v>
      </c>
      <c r="W352" s="36">
        <v>1525.5</v>
      </c>
      <c r="X352" s="55">
        <v>1017</v>
      </c>
      <c r="Y352" s="55">
        <v>1525</v>
      </c>
      <c r="Z352" s="33">
        <v>1017</v>
      </c>
      <c r="AA352" s="37">
        <v>1525.5</v>
      </c>
      <c r="AB352" s="42">
        <v>1600</v>
      </c>
      <c r="AC352" s="43">
        <f t="shared" si="51"/>
        <v>2400</v>
      </c>
      <c r="AD352" s="33">
        <f>1000*(1+2%)</f>
        <v>1020</v>
      </c>
      <c r="AE352" s="33">
        <f t="shared" si="47"/>
        <v>1530</v>
      </c>
      <c r="AF352" s="30">
        <v>1017</v>
      </c>
      <c r="AG352" s="48">
        <f t="shared" si="48"/>
        <v>1525.5</v>
      </c>
      <c r="AH352" s="44">
        <v>334.75</v>
      </c>
      <c r="AI352" s="44">
        <f t="shared" si="52"/>
        <v>502.125</v>
      </c>
      <c r="AJ352" s="79">
        <v>1000</v>
      </c>
      <c r="AK352" s="79">
        <v>1500</v>
      </c>
      <c r="AL352" s="94" t="s">
        <v>1087</v>
      </c>
      <c r="AM352" s="93" t="s">
        <v>783</v>
      </c>
    </row>
    <row r="353" spans="1:39" ht="99.15" hidden="1" customHeight="1" x14ac:dyDescent="0.3">
      <c r="A353" s="23">
        <v>327</v>
      </c>
      <c r="B353" s="24" t="s">
        <v>303</v>
      </c>
      <c r="C353" s="23" t="s">
        <v>629</v>
      </c>
      <c r="D353" s="24" t="s">
        <v>312</v>
      </c>
      <c r="E353" s="25"/>
      <c r="F353" s="23" t="s">
        <v>13</v>
      </c>
      <c r="G353" s="71">
        <v>1800</v>
      </c>
      <c r="H353" s="71">
        <f t="shared" si="53"/>
        <v>2700</v>
      </c>
      <c r="K353" s="21"/>
      <c r="M353" s="71">
        <v>1800</v>
      </c>
      <c r="N353" s="71">
        <f t="shared" si="49"/>
        <v>2700</v>
      </c>
      <c r="O353" s="29"/>
      <c r="P353" s="30">
        <v>1525</v>
      </c>
      <c r="Q353" s="30">
        <v>2287.5</v>
      </c>
      <c r="R353" s="33">
        <v>1525</v>
      </c>
      <c r="S353" s="33">
        <f t="shared" si="50"/>
        <v>2287.5</v>
      </c>
      <c r="T353" s="30">
        <v>1525</v>
      </c>
      <c r="U353" s="31">
        <v>2287.5</v>
      </c>
      <c r="V353" s="33">
        <v>1525</v>
      </c>
      <c r="W353" s="36">
        <v>2287.5</v>
      </c>
      <c r="X353" s="55">
        <v>1525</v>
      </c>
      <c r="Y353" s="55">
        <v>2288</v>
      </c>
      <c r="Z353" s="33">
        <v>1525</v>
      </c>
      <c r="AA353" s="37">
        <v>2287.5</v>
      </c>
      <c r="AB353" s="42">
        <v>1800</v>
      </c>
      <c r="AC353" s="43">
        <f t="shared" si="51"/>
        <v>2700</v>
      </c>
      <c r="AD353" s="33">
        <f>1500*(1+2%)</f>
        <v>1530</v>
      </c>
      <c r="AE353" s="33">
        <f t="shared" si="47"/>
        <v>2295</v>
      </c>
      <c r="AF353" s="30">
        <v>1525</v>
      </c>
      <c r="AG353" s="48">
        <f t="shared" si="48"/>
        <v>2287.5</v>
      </c>
      <c r="AH353" s="44">
        <v>334.75</v>
      </c>
      <c r="AI353" s="44">
        <f t="shared" si="52"/>
        <v>502.125</v>
      </c>
      <c r="AJ353" s="79">
        <v>1500</v>
      </c>
      <c r="AK353" s="79">
        <v>2250</v>
      </c>
      <c r="AL353" s="94" t="s">
        <v>1088</v>
      </c>
      <c r="AM353" s="93" t="s">
        <v>783</v>
      </c>
    </row>
    <row r="354" spans="1:39" ht="99.15" hidden="1" customHeight="1" x14ac:dyDescent="0.3">
      <c r="A354" s="26">
        <v>328</v>
      </c>
      <c r="B354" s="24" t="s">
        <v>303</v>
      </c>
      <c r="C354" s="23" t="s">
        <v>629</v>
      </c>
      <c r="D354" s="24" t="s">
        <v>313</v>
      </c>
      <c r="E354" s="25"/>
      <c r="F354" s="23" t="s">
        <v>13</v>
      </c>
      <c r="G354" s="71">
        <v>900</v>
      </c>
      <c r="H354" s="71">
        <f t="shared" si="53"/>
        <v>1350</v>
      </c>
      <c r="K354" s="21"/>
      <c r="M354" s="71">
        <v>900</v>
      </c>
      <c r="N354" s="71">
        <f t="shared" si="49"/>
        <v>1350</v>
      </c>
      <c r="O354" s="29"/>
      <c r="P354" s="30">
        <v>915</v>
      </c>
      <c r="Q354" s="30">
        <v>1372.5</v>
      </c>
      <c r="R354" s="33">
        <v>915</v>
      </c>
      <c r="S354" s="33">
        <f t="shared" si="50"/>
        <v>1372.5</v>
      </c>
      <c r="T354" s="30">
        <v>915</v>
      </c>
      <c r="U354" s="30">
        <v>1372.5</v>
      </c>
      <c r="V354" s="33">
        <v>915</v>
      </c>
      <c r="W354" s="36">
        <v>1372.5</v>
      </c>
      <c r="X354" s="55">
        <v>915</v>
      </c>
      <c r="Y354" s="55">
        <v>1373</v>
      </c>
      <c r="Z354" s="33">
        <v>915</v>
      </c>
      <c r="AA354" s="37">
        <v>1372.5</v>
      </c>
      <c r="AB354" s="42">
        <v>700</v>
      </c>
      <c r="AC354" s="43">
        <f t="shared" si="51"/>
        <v>1050</v>
      </c>
      <c r="AD354" s="33">
        <f>900*(1+2%)</f>
        <v>918</v>
      </c>
      <c r="AE354" s="33">
        <f t="shared" si="47"/>
        <v>1377</v>
      </c>
      <c r="AF354" s="30">
        <v>915</v>
      </c>
      <c r="AG354" s="48">
        <f t="shared" si="48"/>
        <v>1372.5</v>
      </c>
      <c r="AH354" s="44">
        <v>334.75</v>
      </c>
      <c r="AI354" s="44">
        <f t="shared" si="52"/>
        <v>502.125</v>
      </c>
      <c r="AJ354" s="79">
        <v>900</v>
      </c>
      <c r="AK354" s="79">
        <v>1350</v>
      </c>
      <c r="AL354" s="92" t="s">
        <v>886</v>
      </c>
      <c r="AM354" s="93" t="s">
        <v>783</v>
      </c>
    </row>
    <row r="355" spans="1:39" ht="99.15" hidden="1" customHeight="1" x14ac:dyDescent="0.3">
      <c r="A355" s="23">
        <v>329</v>
      </c>
      <c r="B355" s="24" t="s">
        <v>303</v>
      </c>
      <c r="C355" s="23" t="s">
        <v>629</v>
      </c>
      <c r="D355" s="24" t="s">
        <v>314</v>
      </c>
      <c r="E355" s="25"/>
      <c r="F355" s="23" t="s">
        <v>13</v>
      </c>
      <c r="G355" s="71">
        <v>1000</v>
      </c>
      <c r="H355" s="71">
        <f t="shared" si="53"/>
        <v>1500</v>
      </c>
      <c r="K355" s="21"/>
      <c r="M355" s="71">
        <v>1000</v>
      </c>
      <c r="N355" s="71">
        <f t="shared" si="49"/>
        <v>1500</v>
      </c>
      <c r="O355" s="29"/>
      <c r="P355" s="30">
        <v>1118</v>
      </c>
      <c r="Q355" s="30">
        <v>1677</v>
      </c>
      <c r="R355" s="33">
        <v>1118</v>
      </c>
      <c r="S355" s="33">
        <f t="shared" si="50"/>
        <v>1677</v>
      </c>
      <c r="T355" s="30">
        <v>1118</v>
      </c>
      <c r="U355" s="30">
        <v>1677</v>
      </c>
      <c r="V355" s="33">
        <v>1118</v>
      </c>
      <c r="W355" s="36">
        <v>1677</v>
      </c>
      <c r="X355" s="55">
        <v>1119</v>
      </c>
      <c r="Y355" s="55">
        <v>1678</v>
      </c>
      <c r="Z355" s="33">
        <v>1118</v>
      </c>
      <c r="AA355" s="37">
        <v>1677</v>
      </c>
      <c r="AB355" s="42">
        <v>800</v>
      </c>
      <c r="AC355" s="43">
        <f t="shared" si="51"/>
        <v>1200</v>
      </c>
      <c r="AD355" s="33">
        <f>1100*(1+2%)</f>
        <v>1122</v>
      </c>
      <c r="AE355" s="33">
        <f t="shared" si="47"/>
        <v>1683</v>
      </c>
      <c r="AF355" s="30">
        <v>1118</v>
      </c>
      <c r="AG355" s="48">
        <f t="shared" si="48"/>
        <v>1677</v>
      </c>
      <c r="AH355" s="44">
        <v>334.75</v>
      </c>
      <c r="AI355" s="44">
        <f t="shared" si="52"/>
        <v>502.125</v>
      </c>
      <c r="AJ355" s="79">
        <v>1100</v>
      </c>
      <c r="AK355" s="79">
        <v>1650</v>
      </c>
      <c r="AL355" s="94" t="s">
        <v>1089</v>
      </c>
      <c r="AM355" s="93" t="s">
        <v>783</v>
      </c>
    </row>
    <row r="356" spans="1:39" ht="99.15" hidden="1" customHeight="1" x14ac:dyDescent="0.3">
      <c r="A356" s="26">
        <v>330</v>
      </c>
      <c r="B356" s="24" t="s">
        <v>303</v>
      </c>
      <c r="C356" s="23" t="s">
        <v>629</v>
      </c>
      <c r="D356" s="24" t="s">
        <v>315</v>
      </c>
      <c r="E356" s="25"/>
      <c r="F356" s="23" t="s">
        <v>13</v>
      </c>
      <c r="G356" s="71">
        <v>600</v>
      </c>
      <c r="H356" s="71">
        <f t="shared" si="53"/>
        <v>900</v>
      </c>
      <c r="K356" s="21"/>
      <c r="M356" s="71">
        <v>600</v>
      </c>
      <c r="N356" s="71">
        <f t="shared" si="49"/>
        <v>900</v>
      </c>
      <c r="O356" s="29"/>
      <c r="P356" s="30">
        <v>610</v>
      </c>
      <c r="Q356" s="30">
        <v>915</v>
      </c>
      <c r="R356" s="33">
        <v>610</v>
      </c>
      <c r="S356" s="33">
        <f t="shared" si="50"/>
        <v>915</v>
      </c>
      <c r="T356" s="30">
        <v>610</v>
      </c>
      <c r="U356" s="31">
        <v>915</v>
      </c>
      <c r="V356" s="33">
        <v>610</v>
      </c>
      <c r="W356" s="36">
        <v>915</v>
      </c>
      <c r="X356" s="55">
        <v>610</v>
      </c>
      <c r="Y356" s="55">
        <v>915</v>
      </c>
      <c r="Z356" s="33">
        <v>610</v>
      </c>
      <c r="AA356" s="37">
        <v>915</v>
      </c>
      <c r="AB356" s="42">
        <v>500</v>
      </c>
      <c r="AC356" s="43">
        <f t="shared" si="51"/>
        <v>750</v>
      </c>
      <c r="AD356" s="33">
        <f>600*(1+2%)</f>
        <v>612</v>
      </c>
      <c r="AE356" s="33">
        <f t="shared" si="47"/>
        <v>918</v>
      </c>
      <c r="AF356" s="30">
        <v>610</v>
      </c>
      <c r="AG356" s="48">
        <f t="shared" si="48"/>
        <v>915</v>
      </c>
      <c r="AH356" s="44">
        <v>267.8</v>
      </c>
      <c r="AI356" s="44">
        <f t="shared" si="52"/>
        <v>401.70000000000005</v>
      </c>
      <c r="AJ356" s="79">
        <v>600</v>
      </c>
      <c r="AK356" s="79">
        <v>900</v>
      </c>
      <c r="AL356" s="92" t="s">
        <v>887</v>
      </c>
      <c r="AM356" s="93" t="s">
        <v>783</v>
      </c>
    </row>
    <row r="357" spans="1:39" ht="99.15" hidden="1" customHeight="1" x14ac:dyDescent="0.3">
      <c r="A357" s="23">
        <v>331</v>
      </c>
      <c r="B357" s="24" t="s">
        <v>303</v>
      </c>
      <c r="C357" s="23" t="s">
        <v>629</v>
      </c>
      <c r="D357" s="24" t="s">
        <v>316</v>
      </c>
      <c r="E357" s="25"/>
      <c r="F357" s="23" t="s">
        <v>13</v>
      </c>
      <c r="G357" s="71">
        <v>900</v>
      </c>
      <c r="H357" s="71">
        <f t="shared" si="53"/>
        <v>1350</v>
      </c>
      <c r="K357" s="21"/>
      <c r="M357" s="71">
        <v>900</v>
      </c>
      <c r="N357" s="71">
        <f t="shared" si="49"/>
        <v>1350</v>
      </c>
      <c r="O357" s="29"/>
      <c r="P357" s="30">
        <v>813</v>
      </c>
      <c r="Q357" s="30">
        <v>1219.5</v>
      </c>
      <c r="R357" s="33">
        <v>813</v>
      </c>
      <c r="S357" s="33">
        <f t="shared" si="50"/>
        <v>1219.5</v>
      </c>
      <c r="T357" s="30">
        <v>813</v>
      </c>
      <c r="U357" s="31">
        <v>1219.5</v>
      </c>
      <c r="V357" s="33">
        <v>813</v>
      </c>
      <c r="W357" s="36">
        <v>1219.5</v>
      </c>
      <c r="X357" s="55">
        <v>814</v>
      </c>
      <c r="Y357" s="55">
        <v>1220</v>
      </c>
      <c r="Z357" s="33">
        <v>813</v>
      </c>
      <c r="AA357" s="37">
        <v>1219.5</v>
      </c>
      <c r="AB357" s="42">
        <v>1100</v>
      </c>
      <c r="AC357" s="43">
        <f t="shared" si="51"/>
        <v>1650</v>
      </c>
      <c r="AD357" s="33">
        <f>800*(1+2%)</f>
        <v>816</v>
      </c>
      <c r="AE357" s="33">
        <f t="shared" si="47"/>
        <v>1224</v>
      </c>
      <c r="AF357" s="30">
        <v>813</v>
      </c>
      <c r="AG357" s="48">
        <f t="shared" si="48"/>
        <v>1219.5</v>
      </c>
      <c r="AH357" s="44">
        <v>405.68</v>
      </c>
      <c r="AI357" s="44">
        <f t="shared" si="52"/>
        <v>608.52</v>
      </c>
      <c r="AJ357" s="79">
        <v>800</v>
      </c>
      <c r="AK357" s="79">
        <v>1200</v>
      </c>
      <c r="AL357" s="92" t="s">
        <v>888</v>
      </c>
      <c r="AM357" s="93" t="s">
        <v>783</v>
      </c>
    </row>
    <row r="358" spans="1:39" ht="99.15" hidden="1" customHeight="1" x14ac:dyDescent="0.3">
      <c r="A358" s="26">
        <v>332</v>
      </c>
      <c r="B358" s="24" t="s">
        <v>303</v>
      </c>
      <c r="C358" s="23" t="s">
        <v>629</v>
      </c>
      <c r="D358" s="24" t="s">
        <v>317</v>
      </c>
      <c r="E358" s="25"/>
      <c r="F358" s="23" t="s">
        <v>13</v>
      </c>
      <c r="G358" s="71">
        <v>1650</v>
      </c>
      <c r="H358" s="71">
        <f t="shared" si="53"/>
        <v>2475</v>
      </c>
      <c r="K358" s="21"/>
      <c r="M358" s="71">
        <v>1650</v>
      </c>
      <c r="N358" s="71">
        <f t="shared" si="49"/>
        <v>2475</v>
      </c>
      <c r="O358" s="29"/>
      <c r="P358" s="30">
        <v>1627</v>
      </c>
      <c r="Q358" s="30">
        <v>2440.5</v>
      </c>
      <c r="R358" s="33">
        <v>1627</v>
      </c>
      <c r="S358" s="33">
        <f t="shared" si="50"/>
        <v>2440.5</v>
      </c>
      <c r="T358" s="30">
        <v>1627</v>
      </c>
      <c r="U358" s="31">
        <v>2440.5</v>
      </c>
      <c r="V358" s="33">
        <v>1627</v>
      </c>
      <c r="W358" s="36">
        <v>2440.5</v>
      </c>
      <c r="X358" s="55">
        <v>1627</v>
      </c>
      <c r="Y358" s="55">
        <v>2440</v>
      </c>
      <c r="Z358" s="33">
        <v>1627</v>
      </c>
      <c r="AA358" s="37">
        <v>2440.5</v>
      </c>
      <c r="AB358" s="42">
        <v>1300</v>
      </c>
      <c r="AC358" s="43">
        <f t="shared" si="51"/>
        <v>1950</v>
      </c>
      <c r="AD358" s="33">
        <f>1600*(1+2%)</f>
        <v>1632</v>
      </c>
      <c r="AE358" s="33">
        <f t="shared" si="47"/>
        <v>2448</v>
      </c>
      <c r="AF358" s="30">
        <v>1627</v>
      </c>
      <c r="AG358" s="48">
        <f t="shared" si="48"/>
        <v>2440.5</v>
      </c>
      <c r="AH358" s="44">
        <v>1570.57</v>
      </c>
      <c r="AI358" s="44">
        <f t="shared" si="52"/>
        <v>2355.855</v>
      </c>
      <c r="AJ358" s="79">
        <v>1600</v>
      </c>
      <c r="AK358" s="79">
        <v>2400</v>
      </c>
      <c r="AL358" s="92" t="s">
        <v>889</v>
      </c>
      <c r="AM358" s="93" t="s">
        <v>783</v>
      </c>
    </row>
    <row r="359" spans="1:39" ht="99.15" hidden="1" customHeight="1" x14ac:dyDescent="0.3">
      <c r="A359" s="23">
        <v>333</v>
      </c>
      <c r="B359" s="24" t="s">
        <v>303</v>
      </c>
      <c r="C359" s="23" t="s">
        <v>629</v>
      </c>
      <c r="D359" s="24" t="s">
        <v>318</v>
      </c>
      <c r="E359" s="25"/>
      <c r="F359" s="23" t="s">
        <v>13</v>
      </c>
      <c r="G359" s="71">
        <v>10000</v>
      </c>
      <c r="H359" s="71">
        <f t="shared" si="53"/>
        <v>15000</v>
      </c>
      <c r="K359" s="21"/>
      <c r="M359" s="71">
        <v>10000</v>
      </c>
      <c r="N359" s="71">
        <f t="shared" si="49"/>
        <v>15000</v>
      </c>
      <c r="O359" s="29"/>
      <c r="P359" s="30">
        <v>10167</v>
      </c>
      <c r="Q359" s="30">
        <v>15250.5</v>
      </c>
      <c r="R359" s="33">
        <v>10167</v>
      </c>
      <c r="S359" s="33">
        <f t="shared" si="50"/>
        <v>15250.5</v>
      </c>
      <c r="T359" s="30">
        <v>10167</v>
      </c>
      <c r="U359" s="31">
        <v>15250.5</v>
      </c>
      <c r="V359" s="33">
        <v>10167</v>
      </c>
      <c r="W359" s="36">
        <v>15250.5</v>
      </c>
      <c r="X359" s="55">
        <v>10167</v>
      </c>
      <c r="Y359" s="55">
        <v>15250</v>
      </c>
      <c r="Z359" s="33">
        <v>10167</v>
      </c>
      <c r="AA359" s="37">
        <v>15250.5</v>
      </c>
      <c r="AB359" s="42">
        <v>6000</v>
      </c>
      <c r="AC359" s="43">
        <f t="shared" si="51"/>
        <v>9000</v>
      </c>
      <c r="AD359" s="33">
        <f>10000*(1+2%)</f>
        <v>10200</v>
      </c>
      <c r="AE359" s="33">
        <f t="shared" si="47"/>
        <v>15300</v>
      </c>
      <c r="AF359" s="30">
        <v>10167</v>
      </c>
      <c r="AG359" s="48">
        <f t="shared" si="48"/>
        <v>15250.5</v>
      </c>
      <c r="AH359" s="44">
        <v>11045.24</v>
      </c>
      <c r="AI359" s="44">
        <f t="shared" si="52"/>
        <v>16567.86</v>
      </c>
      <c r="AJ359" s="79">
        <v>10000</v>
      </c>
      <c r="AK359" s="79">
        <v>15000</v>
      </c>
      <c r="AL359" s="94"/>
      <c r="AM359" s="94"/>
    </row>
    <row r="360" spans="1:39" ht="99.15" hidden="1" customHeight="1" x14ac:dyDescent="0.3">
      <c r="A360" s="26">
        <v>334</v>
      </c>
      <c r="B360" s="24" t="s">
        <v>303</v>
      </c>
      <c r="C360" s="23" t="s">
        <v>629</v>
      </c>
      <c r="D360" s="24" t="s">
        <v>319</v>
      </c>
      <c r="E360" s="25"/>
      <c r="F360" s="23" t="s">
        <v>13</v>
      </c>
      <c r="G360" s="71">
        <v>5000</v>
      </c>
      <c r="H360" s="71">
        <f t="shared" si="53"/>
        <v>7500</v>
      </c>
      <c r="K360" s="21"/>
      <c r="M360" s="71">
        <v>5000</v>
      </c>
      <c r="N360" s="71">
        <f t="shared" si="49"/>
        <v>7500</v>
      </c>
      <c r="O360" s="29"/>
      <c r="P360" s="30">
        <v>3558</v>
      </c>
      <c r="Q360" s="30">
        <v>15250.5</v>
      </c>
      <c r="R360" s="33">
        <v>3558</v>
      </c>
      <c r="S360" s="33">
        <f>SUM(R359+R359*0.5)</f>
        <v>15250.5</v>
      </c>
      <c r="T360" s="30">
        <v>3558</v>
      </c>
      <c r="U360" s="31">
        <v>15250.5</v>
      </c>
      <c r="V360" s="33">
        <v>3558</v>
      </c>
      <c r="W360" s="36">
        <v>15250.5</v>
      </c>
      <c r="X360" s="55">
        <v>3559</v>
      </c>
      <c r="Y360" s="55">
        <v>5338</v>
      </c>
      <c r="Z360" s="33">
        <v>3558</v>
      </c>
      <c r="AA360" s="37">
        <v>15250.5</v>
      </c>
      <c r="AB360" s="42">
        <v>5000</v>
      </c>
      <c r="AC360" s="43">
        <f t="shared" si="51"/>
        <v>7500</v>
      </c>
      <c r="AD360" s="33">
        <f>3500*(1+2%)</f>
        <v>3570</v>
      </c>
      <c r="AE360" s="33">
        <f t="shared" si="47"/>
        <v>5355</v>
      </c>
      <c r="AF360" s="30">
        <v>3558</v>
      </c>
      <c r="AG360" s="48">
        <f t="shared" si="48"/>
        <v>5337</v>
      </c>
      <c r="AH360" s="44">
        <v>2262.17</v>
      </c>
      <c r="AI360" s="44">
        <f t="shared" si="52"/>
        <v>3393.2550000000001</v>
      </c>
      <c r="AJ360" s="79">
        <v>3500</v>
      </c>
      <c r="AK360" s="79">
        <v>5250</v>
      </c>
      <c r="AL360" s="94"/>
      <c r="AM360" s="94"/>
    </row>
    <row r="361" spans="1:39" ht="99.15" hidden="1" customHeight="1" x14ac:dyDescent="0.3">
      <c r="A361" s="23">
        <v>335</v>
      </c>
      <c r="B361" s="24" t="s">
        <v>303</v>
      </c>
      <c r="C361" s="23" t="s">
        <v>629</v>
      </c>
      <c r="D361" s="24" t="s">
        <v>320</v>
      </c>
      <c r="E361" s="25"/>
      <c r="F361" s="23" t="s">
        <v>13</v>
      </c>
      <c r="G361" s="71">
        <v>3000</v>
      </c>
      <c r="H361" s="71">
        <f t="shared" si="53"/>
        <v>4500</v>
      </c>
      <c r="K361" s="21"/>
      <c r="M361" s="71">
        <v>3000</v>
      </c>
      <c r="N361" s="71">
        <f t="shared" si="49"/>
        <v>4500</v>
      </c>
      <c r="O361" s="29"/>
      <c r="P361" s="30">
        <v>3050</v>
      </c>
      <c r="Q361" s="30">
        <v>4575</v>
      </c>
      <c r="R361" s="33">
        <v>3050</v>
      </c>
      <c r="S361" s="33">
        <f t="shared" si="50"/>
        <v>4575</v>
      </c>
      <c r="T361" s="30">
        <v>3050</v>
      </c>
      <c r="U361" s="31">
        <v>4575</v>
      </c>
      <c r="V361" s="33">
        <v>3050</v>
      </c>
      <c r="W361" s="36">
        <v>4575</v>
      </c>
      <c r="X361" s="55">
        <v>3050</v>
      </c>
      <c r="Y361" s="55">
        <v>4575</v>
      </c>
      <c r="Z361" s="33">
        <v>3050</v>
      </c>
      <c r="AA361" s="37">
        <v>4575</v>
      </c>
      <c r="AB361" s="42">
        <v>3000</v>
      </c>
      <c r="AC361" s="43">
        <f t="shared" si="51"/>
        <v>4500</v>
      </c>
      <c r="AD361" s="33">
        <f>3000*(1+2%)</f>
        <v>3060</v>
      </c>
      <c r="AE361" s="33">
        <f t="shared" si="47"/>
        <v>4590</v>
      </c>
      <c r="AF361" s="30">
        <v>3050</v>
      </c>
      <c r="AG361" s="48">
        <f t="shared" si="48"/>
        <v>4575</v>
      </c>
      <c r="AH361" s="44">
        <v>1815.26</v>
      </c>
      <c r="AI361" s="44">
        <f t="shared" si="52"/>
        <v>2722.89</v>
      </c>
      <c r="AJ361" s="79">
        <v>3000</v>
      </c>
      <c r="AK361" s="79">
        <v>4500</v>
      </c>
      <c r="AL361" s="94" t="s">
        <v>1090</v>
      </c>
      <c r="AM361" s="93" t="s">
        <v>783</v>
      </c>
    </row>
    <row r="362" spans="1:39" ht="99.15" hidden="1" customHeight="1" x14ac:dyDescent="0.3">
      <c r="A362" s="26">
        <v>336</v>
      </c>
      <c r="B362" s="24" t="s">
        <v>303</v>
      </c>
      <c r="C362" s="23" t="s">
        <v>629</v>
      </c>
      <c r="D362" s="24" t="s">
        <v>321</v>
      </c>
      <c r="E362" s="25"/>
      <c r="F362" s="23" t="s">
        <v>13</v>
      </c>
      <c r="G362" s="71">
        <v>2000</v>
      </c>
      <c r="H362" s="71">
        <f t="shared" si="53"/>
        <v>3000</v>
      </c>
      <c r="K362" s="21"/>
      <c r="M362" s="71">
        <v>2000</v>
      </c>
      <c r="N362" s="71">
        <f t="shared" si="49"/>
        <v>3000</v>
      </c>
      <c r="O362" s="29"/>
      <c r="P362" s="30">
        <v>2033</v>
      </c>
      <c r="Q362" s="30">
        <v>3049.5</v>
      </c>
      <c r="R362" s="33">
        <v>2033</v>
      </c>
      <c r="S362" s="33">
        <f t="shared" si="50"/>
        <v>3049.5</v>
      </c>
      <c r="T362" s="30">
        <v>2033</v>
      </c>
      <c r="U362" s="31">
        <v>3049.5</v>
      </c>
      <c r="V362" s="33">
        <v>2033</v>
      </c>
      <c r="W362" s="36">
        <v>3049.5</v>
      </c>
      <c r="X362" s="55">
        <v>2034</v>
      </c>
      <c r="Y362" s="55">
        <v>3050</v>
      </c>
      <c r="Z362" s="33">
        <v>2033</v>
      </c>
      <c r="AA362" s="37">
        <v>3049.5</v>
      </c>
      <c r="AB362" s="42">
        <v>2000</v>
      </c>
      <c r="AC362" s="43">
        <f t="shared" si="51"/>
        <v>3000</v>
      </c>
      <c r="AD362" s="33">
        <f>2000*(1+2%)</f>
        <v>2040</v>
      </c>
      <c r="AE362" s="33">
        <f t="shared" si="47"/>
        <v>3060</v>
      </c>
      <c r="AF362" s="30">
        <v>2033</v>
      </c>
      <c r="AG362" s="48">
        <f t="shared" si="48"/>
        <v>3049.5</v>
      </c>
      <c r="AH362" s="44">
        <v>1605.44</v>
      </c>
      <c r="AI362" s="44">
        <f t="shared" si="52"/>
        <v>2408.16</v>
      </c>
      <c r="AJ362" s="79">
        <v>2000</v>
      </c>
      <c r="AK362" s="79">
        <v>3000</v>
      </c>
      <c r="AL362" s="94" t="s">
        <v>1091</v>
      </c>
      <c r="AM362" s="93" t="s">
        <v>783</v>
      </c>
    </row>
    <row r="363" spans="1:39" ht="99.15" hidden="1" customHeight="1" x14ac:dyDescent="0.3">
      <c r="A363" s="23">
        <v>337</v>
      </c>
      <c r="B363" s="24" t="s">
        <v>303</v>
      </c>
      <c r="C363" s="23" t="s">
        <v>629</v>
      </c>
      <c r="D363" s="24" t="s">
        <v>322</v>
      </c>
      <c r="E363" s="25"/>
      <c r="F363" s="23" t="s">
        <v>13</v>
      </c>
      <c r="G363" s="81">
        <v>1000</v>
      </c>
      <c r="H363" s="81">
        <f t="shared" si="53"/>
        <v>1500</v>
      </c>
      <c r="K363" s="21"/>
      <c r="M363" s="81">
        <v>1000</v>
      </c>
      <c r="N363" s="81">
        <f t="shared" si="49"/>
        <v>1500</v>
      </c>
      <c r="O363" s="29"/>
      <c r="P363" s="30">
        <v>1525</v>
      </c>
      <c r="Q363" s="30">
        <v>2287.5</v>
      </c>
      <c r="R363" s="33">
        <v>1525</v>
      </c>
      <c r="S363" s="33">
        <f t="shared" si="50"/>
        <v>2287.5</v>
      </c>
      <c r="T363" s="30">
        <v>1525</v>
      </c>
      <c r="U363" s="31">
        <v>2287.5</v>
      </c>
      <c r="V363" s="33">
        <v>1525</v>
      </c>
      <c r="W363" s="36">
        <v>2287.5</v>
      </c>
      <c r="X363" s="55">
        <v>1525</v>
      </c>
      <c r="Y363" s="55">
        <v>2288</v>
      </c>
      <c r="Z363" s="33">
        <v>1525</v>
      </c>
      <c r="AA363" s="37">
        <v>2287.5</v>
      </c>
      <c r="AB363" s="42">
        <v>1000</v>
      </c>
      <c r="AC363" s="43">
        <f t="shared" si="51"/>
        <v>1500</v>
      </c>
      <c r="AD363" s="33">
        <f>1500*(1+2%)</f>
        <v>1530</v>
      </c>
      <c r="AE363" s="33">
        <f t="shared" si="47"/>
        <v>2295</v>
      </c>
      <c r="AF363" s="30">
        <v>1525</v>
      </c>
      <c r="AG363" s="48">
        <f t="shared" si="48"/>
        <v>2287.5</v>
      </c>
      <c r="AH363" s="44">
        <v>6719.8</v>
      </c>
      <c r="AI363" s="44">
        <f t="shared" si="52"/>
        <v>10079.700000000001</v>
      </c>
      <c r="AJ363" s="79">
        <v>1500</v>
      </c>
      <c r="AK363" s="79">
        <v>2250</v>
      </c>
      <c r="AL363" s="94" t="s">
        <v>1092</v>
      </c>
      <c r="AM363" s="93" t="s">
        <v>783</v>
      </c>
    </row>
    <row r="364" spans="1:39" ht="99.15" hidden="1" customHeight="1" x14ac:dyDescent="0.3">
      <c r="A364" s="26">
        <v>338</v>
      </c>
      <c r="B364" s="24" t="s">
        <v>303</v>
      </c>
      <c r="C364" s="23" t="s">
        <v>629</v>
      </c>
      <c r="D364" s="24" t="s">
        <v>323</v>
      </c>
      <c r="E364" s="25"/>
      <c r="F364" s="23" t="s">
        <v>121</v>
      </c>
      <c r="G364" s="71">
        <v>2000</v>
      </c>
      <c r="H364" s="71">
        <f t="shared" si="53"/>
        <v>3000</v>
      </c>
      <c r="K364" s="21"/>
      <c r="M364" s="71">
        <v>2000</v>
      </c>
      <c r="N364" s="71">
        <f t="shared" si="49"/>
        <v>3000</v>
      </c>
      <c r="O364" s="29"/>
      <c r="P364" s="30">
        <v>2033</v>
      </c>
      <c r="Q364" s="30">
        <v>3049.5</v>
      </c>
      <c r="R364" s="33">
        <v>2033</v>
      </c>
      <c r="S364" s="33">
        <f t="shared" si="50"/>
        <v>3049.5</v>
      </c>
      <c r="T364" s="30">
        <v>2033</v>
      </c>
      <c r="U364" s="31">
        <v>3049.5</v>
      </c>
      <c r="V364" s="33">
        <v>2033</v>
      </c>
      <c r="W364" s="36">
        <v>3049.5</v>
      </c>
      <c r="X364" s="55">
        <v>2034</v>
      </c>
      <c r="Y364" s="55">
        <v>3050</v>
      </c>
      <c r="Z364" s="33">
        <v>2033</v>
      </c>
      <c r="AA364" s="37">
        <v>3049.5</v>
      </c>
      <c r="AB364" s="42">
        <v>2000</v>
      </c>
      <c r="AC364" s="43">
        <f t="shared" si="51"/>
        <v>3000</v>
      </c>
      <c r="AD364" s="33">
        <f>2000*(1+2%)</f>
        <v>2040</v>
      </c>
      <c r="AE364" s="33">
        <f t="shared" si="47"/>
        <v>3060</v>
      </c>
      <c r="AF364" s="30">
        <v>2033</v>
      </c>
      <c r="AG364" s="48">
        <f t="shared" si="48"/>
        <v>3049.5</v>
      </c>
      <c r="AH364" s="44">
        <v>1594.57</v>
      </c>
      <c r="AI364" s="44">
        <f t="shared" si="52"/>
        <v>2391.855</v>
      </c>
      <c r="AJ364" s="79">
        <v>2000</v>
      </c>
      <c r="AK364" s="79">
        <v>3000</v>
      </c>
      <c r="AL364" s="94" t="s">
        <v>1093</v>
      </c>
      <c r="AM364" s="93" t="s">
        <v>783</v>
      </c>
    </row>
    <row r="365" spans="1:39" ht="99.15" hidden="1" customHeight="1" x14ac:dyDescent="0.3">
      <c r="A365" s="23">
        <v>339</v>
      </c>
      <c r="B365" s="24" t="s">
        <v>303</v>
      </c>
      <c r="C365" s="23" t="s">
        <v>629</v>
      </c>
      <c r="D365" s="24" t="s">
        <v>324</v>
      </c>
      <c r="E365" s="25"/>
      <c r="F365" s="23" t="s">
        <v>126</v>
      </c>
      <c r="G365" s="71">
        <v>700</v>
      </c>
      <c r="H365" s="71">
        <f t="shared" si="53"/>
        <v>1050</v>
      </c>
      <c r="K365" s="21"/>
      <c r="M365" s="71">
        <v>700</v>
      </c>
      <c r="N365" s="71">
        <f t="shared" si="49"/>
        <v>1050</v>
      </c>
      <c r="O365" s="29"/>
      <c r="P365" s="30">
        <v>712</v>
      </c>
      <c r="Q365" s="30">
        <v>1068</v>
      </c>
      <c r="R365" s="33">
        <v>712</v>
      </c>
      <c r="S365" s="33">
        <f t="shared" si="50"/>
        <v>1068</v>
      </c>
      <c r="T365" s="30">
        <v>712</v>
      </c>
      <c r="U365" s="31">
        <v>1068</v>
      </c>
      <c r="V365" s="33">
        <v>712</v>
      </c>
      <c r="W365" s="36">
        <v>1068</v>
      </c>
      <c r="X365" s="55">
        <v>712</v>
      </c>
      <c r="Y365" s="55">
        <v>1068</v>
      </c>
      <c r="Z365" s="33">
        <v>712</v>
      </c>
      <c r="AA365" s="37">
        <v>1068</v>
      </c>
      <c r="AB365" s="42">
        <v>700</v>
      </c>
      <c r="AC365" s="43">
        <f t="shared" si="51"/>
        <v>1050</v>
      </c>
      <c r="AD365" s="33">
        <f>700*(1+2%)</f>
        <v>714</v>
      </c>
      <c r="AE365" s="33">
        <f t="shared" si="47"/>
        <v>1071</v>
      </c>
      <c r="AF365" s="30">
        <v>712</v>
      </c>
      <c r="AG365" s="48">
        <f t="shared" si="48"/>
        <v>1068</v>
      </c>
      <c r="AH365" s="44">
        <v>106.66</v>
      </c>
      <c r="AI365" s="44">
        <f t="shared" si="52"/>
        <v>159.99</v>
      </c>
      <c r="AJ365" s="79">
        <v>700</v>
      </c>
      <c r="AK365" s="79">
        <v>1050</v>
      </c>
      <c r="AL365" s="94" t="s">
        <v>1094</v>
      </c>
      <c r="AM365" s="93" t="s">
        <v>783</v>
      </c>
    </row>
    <row r="366" spans="1:39" ht="99.15" hidden="1" customHeight="1" x14ac:dyDescent="0.3">
      <c r="A366" s="26">
        <v>340</v>
      </c>
      <c r="B366" s="24" t="s">
        <v>303</v>
      </c>
      <c r="C366" s="23" t="s">
        <v>629</v>
      </c>
      <c r="D366" s="24" t="s">
        <v>325</v>
      </c>
      <c r="E366" s="25"/>
      <c r="F366" s="23" t="s">
        <v>126</v>
      </c>
      <c r="G366" s="71">
        <v>600</v>
      </c>
      <c r="H366" s="71">
        <f t="shared" si="53"/>
        <v>900</v>
      </c>
      <c r="K366" s="21"/>
      <c r="M366" s="71">
        <v>600</v>
      </c>
      <c r="N366" s="71">
        <f t="shared" si="49"/>
        <v>900</v>
      </c>
      <c r="O366" s="29"/>
      <c r="P366" s="30">
        <v>508</v>
      </c>
      <c r="Q366" s="30">
        <v>762</v>
      </c>
      <c r="R366" s="33">
        <v>508</v>
      </c>
      <c r="S366" s="33">
        <f t="shared" si="50"/>
        <v>762</v>
      </c>
      <c r="T366" s="30">
        <v>508</v>
      </c>
      <c r="U366" s="31">
        <v>762</v>
      </c>
      <c r="V366" s="33">
        <v>508</v>
      </c>
      <c r="W366" s="36">
        <v>762</v>
      </c>
      <c r="X366" s="55">
        <v>509</v>
      </c>
      <c r="Y366" s="55">
        <v>763</v>
      </c>
      <c r="Z366" s="33">
        <v>508</v>
      </c>
      <c r="AA366" s="37">
        <v>762</v>
      </c>
      <c r="AB366" s="42">
        <v>700</v>
      </c>
      <c r="AC366" s="43">
        <f t="shared" si="51"/>
        <v>1050</v>
      </c>
      <c r="AD366" s="33">
        <f>500*(1+2%)</f>
        <v>510</v>
      </c>
      <c r="AE366" s="33">
        <f t="shared" si="47"/>
        <v>765</v>
      </c>
      <c r="AF366" s="30">
        <v>508</v>
      </c>
      <c r="AG366" s="48">
        <f t="shared" si="48"/>
        <v>762</v>
      </c>
      <c r="AH366" s="44">
        <v>106.66</v>
      </c>
      <c r="AI366" s="44">
        <f t="shared" si="52"/>
        <v>159.99</v>
      </c>
      <c r="AJ366" s="79">
        <v>500</v>
      </c>
      <c r="AK366" s="79">
        <v>750</v>
      </c>
      <c r="AL366" s="94" t="s">
        <v>1095</v>
      </c>
      <c r="AM366" s="93" t="s">
        <v>783</v>
      </c>
    </row>
    <row r="367" spans="1:39" ht="99.15" hidden="1" customHeight="1" x14ac:dyDescent="0.3">
      <c r="A367" s="23">
        <v>341</v>
      </c>
      <c r="B367" s="24" t="s">
        <v>303</v>
      </c>
      <c r="C367" s="23" t="s">
        <v>629</v>
      </c>
      <c r="D367" s="24" t="s">
        <v>326</v>
      </c>
      <c r="E367" s="25"/>
      <c r="F367" s="23" t="s">
        <v>126</v>
      </c>
      <c r="G367" s="71">
        <v>600</v>
      </c>
      <c r="H367" s="71">
        <f t="shared" si="53"/>
        <v>900</v>
      </c>
      <c r="K367" s="21"/>
      <c r="M367" s="71">
        <v>600</v>
      </c>
      <c r="N367" s="71">
        <f t="shared" si="49"/>
        <v>900</v>
      </c>
      <c r="O367" s="29"/>
      <c r="P367" s="30">
        <v>508</v>
      </c>
      <c r="Q367" s="30">
        <v>762</v>
      </c>
      <c r="R367" s="33">
        <v>508</v>
      </c>
      <c r="S367" s="33">
        <f t="shared" si="50"/>
        <v>762</v>
      </c>
      <c r="T367" s="30">
        <v>508</v>
      </c>
      <c r="U367" s="31">
        <v>762</v>
      </c>
      <c r="V367" s="33">
        <v>508</v>
      </c>
      <c r="W367" s="36">
        <v>762</v>
      </c>
      <c r="X367" s="55">
        <v>509</v>
      </c>
      <c r="Y367" s="55">
        <v>763</v>
      </c>
      <c r="Z367" s="33">
        <v>508</v>
      </c>
      <c r="AA367" s="37">
        <v>762</v>
      </c>
      <c r="AB367" s="42">
        <v>700</v>
      </c>
      <c r="AC367" s="43">
        <f t="shared" si="51"/>
        <v>1050</v>
      </c>
      <c r="AD367" s="33">
        <f>500*(1+2%)</f>
        <v>510</v>
      </c>
      <c r="AE367" s="33">
        <f t="shared" si="47"/>
        <v>765</v>
      </c>
      <c r="AF367" s="30">
        <v>508</v>
      </c>
      <c r="AG367" s="48">
        <f t="shared" si="48"/>
        <v>762</v>
      </c>
      <c r="AH367" s="44">
        <v>106.66</v>
      </c>
      <c r="AI367" s="44">
        <f t="shared" si="52"/>
        <v>159.99</v>
      </c>
      <c r="AJ367" s="79">
        <v>500</v>
      </c>
      <c r="AK367" s="79">
        <v>750</v>
      </c>
      <c r="AL367" s="94" t="s">
        <v>1096</v>
      </c>
      <c r="AM367" s="93" t="s">
        <v>783</v>
      </c>
    </row>
    <row r="368" spans="1:39" ht="99.15" hidden="1" customHeight="1" x14ac:dyDescent="0.3">
      <c r="A368" s="26">
        <v>342</v>
      </c>
      <c r="B368" s="24" t="s">
        <v>303</v>
      </c>
      <c r="C368" s="23" t="s">
        <v>629</v>
      </c>
      <c r="D368" s="24" t="s">
        <v>327</v>
      </c>
      <c r="E368" s="25"/>
      <c r="F368" s="23" t="s">
        <v>13</v>
      </c>
      <c r="G368" s="71">
        <v>2000</v>
      </c>
      <c r="H368" s="71">
        <f t="shared" si="53"/>
        <v>3000</v>
      </c>
      <c r="K368" s="21"/>
      <c r="M368" s="71">
        <v>2000</v>
      </c>
      <c r="N368" s="71">
        <f t="shared" si="49"/>
        <v>3000</v>
      </c>
      <c r="O368" s="29"/>
      <c r="P368" s="30">
        <v>2033</v>
      </c>
      <c r="Q368" s="30">
        <v>3049.5</v>
      </c>
      <c r="R368" s="33">
        <v>2033</v>
      </c>
      <c r="S368" s="33">
        <f t="shared" si="50"/>
        <v>3049.5</v>
      </c>
      <c r="T368" s="30">
        <v>2033</v>
      </c>
      <c r="U368" s="31">
        <v>3049.5</v>
      </c>
      <c r="V368" s="33">
        <v>2033</v>
      </c>
      <c r="W368" s="36">
        <v>3049.5</v>
      </c>
      <c r="X368" s="55">
        <v>2034</v>
      </c>
      <c r="Y368" s="55">
        <v>3050</v>
      </c>
      <c r="Z368" s="33">
        <v>2033</v>
      </c>
      <c r="AA368" s="37">
        <v>3049.5</v>
      </c>
      <c r="AB368" s="42">
        <v>1000</v>
      </c>
      <c r="AC368" s="43">
        <f t="shared" si="51"/>
        <v>1500</v>
      </c>
      <c r="AD368" s="33">
        <f>2000*(1+2%)</f>
        <v>2040</v>
      </c>
      <c r="AE368" s="33">
        <f t="shared" si="47"/>
        <v>3060</v>
      </c>
      <c r="AF368" s="30">
        <v>2033</v>
      </c>
      <c r="AG368" s="48">
        <f t="shared" si="48"/>
        <v>3049.5</v>
      </c>
      <c r="AH368" s="44">
        <v>1348.55</v>
      </c>
      <c r="AI368" s="44">
        <f t="shared" si="52"/>
        <v>2022.8249999999998</v>
      </c>
      <c r="AJ368" s="79">
        <v>2000</v>
      </c>
      <c r="AK368" s="79">
        <v>3000</v>
      </c>
      <c r="AL368" s="94" t="s">
        <v>1097</v>
      </c>
      <c r="AM368" s="93" t="s">
        <v>783</v>
      </c>
    </row>
    <row r="369" spans="1:39" ht="99.15" hidden="1" customHeight="1" x14ac:dyDescent="0.3">
      <c r="A369" s="23">
        <v>343</v>
      </c>
      <c r="B369" s="24" t="s">
        <v>303</v>
      </c>
      <c r="C369" s="23" t="s">
        <v>629</v>
      </c>
      <c r="D369" s="24" t="s">
        <v>631</v>
      </c>
      <c r="E369" s="25" t="s">
        <v>328</v>
      </c>
      <c r="F369" s="23" t="s">
        <v>13</v>
      </c>
      <c r="G369" s="71">
        <v>3000</v>
      </c>
      <c r="H369" s="71">
        <f t="shared" si="53"/>
        <v>4500</v>
      </c>
      <c r="K369" s="21"/>
      <c r="M369" s="71">
        <v>3000</v>
      </c>
      <c r="N369" s="71">
        <f t="shared" si="49"/>
        <v>4500</v>
      </c>
      <c r="O369" s="29"/>
      <c r="P369" s="30">
        <v>3050</v>
      </c>
      <c r="Q369" s="30">
        <v>4575</v>
      </c>
      <c r="R369" s="33">
        <v>3050</v>
      </c>
      <c r="S369" s="33">
        <f t="shared" si="50"/>
        <v>4575</v>
      </c>
      <c r="T369" s="30">
        <v>3050</v>
      </c>
      <c r="U369" s="31">
        <v>4575</v>
      </c>
      <c r="V369" s="33">
        <v>3050</v>
      </c>
      <c r="W369" s="36">
        <v>4575</v>
      </c>
      <c r="X369" s="55">
        <v>3050</v>
      </c>
      <c r="Y369" s="55">
        <v>4575</v>
      </c>
      <c r="Z369" s="33">
        <v>3050</v>
      </c>
      <c r="AA369" s="37">
        <v>4575</v>
      </c>
      <c r="AB369" s="42">
        <v>3000</v>
      </c>
      <c r="AC369" s="43">
        <f t="shared" si="51"/>
        <v>4500</v>
      </c>
      <c r="AD369" s="33">
        <f>3000*(1+2%)</f>
        <v>3060</v>
      </c>
      <c r="AE369" s="33">
        <f t="shared" si="47"/>
        <v>4590</v>
      </c>
      <c r="AF369" s="30">
        <v>3050</v>
      </c>
      <c r="AG369" s="48">
        <f t="shared" si="48"/>
        <v>4575</v>
      </c>
      <c r="AH369" s="44">
        <v>2010.82</v>
      </c>
      <c r="AI369" s="44">
        <f t="shared" si="52"/>
        <v>3016.23</v>
      </c>
      <c r="AJ369" s="79">
        <v>3000</v>
      </c>
      <c r="AK369" s="79">
        <v>4500</v>
      </c>
      <c r="AL369" s="94" t="s">
        <v>1098</v>
      </c>
      <c r="AM369" s="93" t="s">
        <v>783</v>
      </c>
    </row>
    <row r="370" spans="1:39" ht="99.15" hidden="1" customHeight="1" x14ac:dyDescent="0.3">
      <c r="A370" s="26">
        <v>344</v>
      </c>
      <c r="B370" s="24" t="s">
        <v>303</v>
      </c>
      <c r="C370" s="23" t="s">
        <v>629</v>
      </c>
      <c r="D370" s="24" t="s">
        <v>632</v>
      </c>
      <c r="E370" s="25" t="s">
        <v>328</v>
      </c>
      <c r="F370" s="23" t="s">
        <v>13</v>
      </c>
      <c r="G370" s="71">
        <v>4500</v>
      </c>
      <c r="H370" s="71">
        <f t="shared" si="53"/>
        <v>6750</v>
      </c>
      <c r="K370" s="21"/>
      <c r="M370" s="71">
        <v>4500</v>
      </c>
      <c r="N370" s="71">
        <f t="shared" si="49"/>
        <v>6750</v>
      </c>
      <c r="O370" s="29"/>
      <c r="P370" s="30">
        <v>4575</v>
      </c>
      <c r="Q370" s="30">
        <v>6862.5</v>
      </c>
      <c r="R370" s="33">
        <v>4575</v>
      </c>
      <c r="S370" s="33">
        <f t="shared" si="50"/>
        <v>6862.5</v>
      </c>
      <c r="T370" s="30">
        <v>4575</v>
      </c>
      <c r="U370" s="31">
        <v>6862.5</v>
      </c>
      <c r="V370" s="33">
        <v>4575</v>
      </c>
      <c r="W370" s="36">
        <v>6862.5</v>
      </c>
      <c r="X370" s="55">
        <v>4575</v>
      </c>
      <c r="Y370" s="55">
        <v>6863</v>
      </c>
      <c r="Z370" s="33">
        <v>4575</v>
      </c>
      <c r="AA370" s="37">
        <v>6862.5</v>
      </c>
      <c r="AB370" s="42">
        <v>4000</v>
      </c>
      <c r="AC370" s="43">
        <f t="shared" si="51"/>
        <v>6000</v>
      </c>
      <c r="AD370" s="33">
        <f>4500*(1+2%)</f>
        <v>4590</v>
      </c>
      <c r="AE370" s="33">
        <f t="shared" si="47"/>
        <v>6885</v>
      </c>
      <c r="AF370" s="30">
        <v>4575</v>
      </c>
      <c r="AG370" s="48">
        <f t="shared" si="48"/>
        <v>6862.5</v>
      </c>
      <c r="AH370" s="44">
        <v>3016.25</v>
      </c>
      <c r="AI370" s="44">
        <f t="shared" si="52"/>
        <v>4524.375</v>
      </c>
      <c r="AJ370" s="79">
        <v>4500</v>
      </c>
      <c r="AK370" s="79">
        <v>6750</v>
      </c>
      <c r="AL370" s="94" t="s">
        <v>1099</v>
      </c>
      <c r="AM370" s="93" t="s">
        <v>783</v>
      </c>
    </row>
    <row r="371" spans="1:39" ht="99.15" hidden="1" customHeight="1" x14ac:dyDescent="0.3">
      <c r="A371" s="23">
        <v>345</v>
      </c>
      <c r="B371" s="24" t="s">
        <v>303</v>
      </c>
      <c r="C371" s="23" t="s">
        <v>629</v>
      </c>
      <c r="D371" s="24" t="s">
        <v>633</v>
      </c>
      <c r="E371" s="25" t="s">
        <v>329</v>
      </c>
      <c r="F371" s="23" t="s">
        <v>13</v>
      </c>
      <c r="G371" s="71">
        <v>3500</v>
      </c>
      <c r="H371" s="71">
        <f t="shared" si="53"/>
        <v>5250</v>
      </c>
      <c r="K371" s="21"/>
      <c r="M371" s="71">
        <v>3500</v>
      </c>
      <c r="N371" s="71">
        <f t="shared" si="49"/>
        <v>5250</v>
      </c>
      <c r="O371" s="29"/>
      <c r="P371" s="30">
        <v>3558</v>
      </c>
      <c r="Q371" s="30">
        <v>5337</v>
      </c>
      <c r="R371" s="33">
        <v>3558</v>
      </c>
      <c r="S371" s="33">
        <f t="shared" si="50"/>
        <v>5337</v>
      </c>
      <c r="T371" s="30">
        <v>3558</v>
      </c>
      <c r="U371" s="31">
        <v>5337</v>
      </c>
      <c r="V371" s="33">
        <v>3558</v>
      </c>
      <c r="W371" s="36">
        <v>5337</v>
      </c>
      <c r="X371" s="55">
        <v>3559</v>
      </c>
      <c r="Y371" s="55">
        <v>5338</v>
      </c>
      <c r="Z371" s="33">
        <v>3558</v>
      </c>
      <c r="AA371" s="37">
        <v>5337</v>
      </c>
      <c r="AB371" s="42">
        <v>3500</v>
      </c>
      <c r="AC371" s="43">
        <f t="shared" si="51"/>
        <v>5250</v>
      </c>
      <c r="AD371" s="33">
        <f>3500*(1+2%)</f>
        <v>3570</v>
      </c>
      <c r="AE371" s="33">
        <f t="shared" si="47"/>
        <v>5355</v>
      </c>
      <c r="AF371" s="30">
        <v>3558</v>
      </c>
      <c r="AG371" s="48">
        <f t="shared" si="48"/>
        <v>5337</v>
      </c>
      <c r="AH371" s="44">
        <v>2183.7399999999998</v>
      </c>
      <c r="AI371" s="44">
        <f t="shared" si="52"/>
        <v>3275.6099999999997</v>
      </c>
      <c r="AJ371" s="79">
        <v>3500</v>
      </c>
      <c r="AK371" s="79">
        <v>5250</v>
      </c>
      <c r="AL371" s="94" t="s">
        <v>1100</v>
      </c>
      <c r="AM371" s="93" t="s">
        <v>783</v>
      </c>
    </row>
    <row r="372" spans="1:39" ht="99.15" hidden="1" customHeight="1" x14ac:dyDescent="0.3">
      <c r="A372" s="26">
        <v>346</v>
      </c>
      <c r="B372" s="24" t="s">
        <v>303</v>
      </c>
      <c r="C372" s="23" t="s">
        <v>629</v>
      </c>
      <c r="D372" s="24" t="s">
        <v>634</v>
      </c>
      <c r="E372" s="25"/>
      <c r="F372" s="23" t="s">
        <v>13</v>
      </c>
      <c r="G372" s="71">
        <v>1000</v>
      </c>
      <c r="H372" s="71">
        <f t="shared" si="53"/>
        <v>1500</v>
      </c>
      <c r="K372" s="21"/>
      <c r="M372" s="71">
        <v>1000</v>
      </c>
      <c r="N372" s="71">
        <f t="shared" si="49"/>
        <v>1500</v>
      </c>
      <c r="O372" s="29"/>
      <c r="P372" s="30">
        <v>1017</v>
      </c>
      <c r="Q372" s="30">
        <v>1525.5</v>
      </c>
      <c r="R372" s="33">
        <v>1017</v>
      </c>
      <c r="S372" s="33">
        <f t="shared" si="50"/>
        <v>1525.5</v>
      </c>
      <c r="T372" s="30">
        <v>1017</v>
      </c>
      <c r="U372" s="31">
        <v>1525.5</v>
      </c>
      <c r="V372" s="33">
        <v>1017</v>
      </c>
      <c r="W372" s="36">
        <v>1525.5</v>
      </c>
      <c r="X372" s="55">
        <v>1017</v>
      </c>
      <c r="Y372" s="55">
        <v>1525</v>
      </c>
      <c r="Z372" s="33">
        <v>1017</v>
      </c>
      <c r="AA372" s="37">
        <v>1525.5</v>
      </c>
      <c r="AB372" s="42">
        <v>700</v>
      </c>
      <c r="AC372" s="43">
        <f t="shared" si="51"/>
        <v>1050</v>
      </c>
      <c r="AD372" s="33">
        <f>1000*(1+2%)</f>
        <v>1020</v>
      </c>
      <c r="AE372" s="33">
        <f t="shared" si="47"/>
        <v>1530</v>
      </c>
      <c r="AF372" s="30">
        <v>1017</v>
      </c>
      <c r="AG372" s="48">
        <f t="shared" si="48"/>
        <v>1525.5</v>
      </c>
      <c r="AH372" s="44">
        <v>989.34</v>
      </c>
      <c r="AI372" s="44">
        <f t="shared" si="52"/>
        <v>1484.01</v>
      </c>
      <c r="AJ372" s="79">
        <v>1000</v>
      </c>
      <c r="AK372" s="79">
        <v>1500</v>
      </c>
      <c r="AL372" s="94" t="s">
        <v>1101</v>
      </c>
      <c r="AM372" s="93" t="s">
        <v>783</v>
      </c>
    </row>
    <row r="373" spans="1:39" ht="99.15" hidden="1" customHeight="1" x14ac:dyDescent="0.3">
      <c r="A373" s="23">
        <v>347</v>
      </c>
      <c r="B373" s="24" t="s">
        <v>303</v>
      </c>
      <c r="C373" s="23" t="s">
        <v>629</v>
      </c>
      <c r="D373" s="24" t="s">
        <v>330</v>
      </c>
      <c r="E373" s="25"/>
      <c r="F373" s="23" t="s">
        <v>13</v>
      </c>
      <c r="G373" s="71">
        <v>1500</v>
      </c>
      <c r="H373" s="71">
        <f t="shared" si="53"/>
        <v>2250</v>
      </c>
      <c r="K373" s="21"/>
      <c r="M373" s="71">
        <v>1500</v>
      </c>
      <c r="N373" s="71">
        <f t="shared" si="49"/>
        <v>2250</v>
      </c>
      <c r="O373" s="29"/>
      <c r="P373" s="30">
        <v>1525</v>
      </c>
      <c r="Q373" s="30">
        <v>2287.5</v>
      </c>
      <c r="R373" s="33">
        <v>1525</v>
      </c>
      <c r="S373" s="33">
        <f t="shared" si="50"/>
        <v>2287.5</v>
      </c>
      <c r="T373" s="30">
        <v>1525</v>
      </c>
      <c r="U373" s="31">
        <v>2287.5</v>
      </c>
      <c r="V373" s="33">
        <v>1525</v>
      </c>
      <c r="W373" s="36">
        <v>2287.5</v>
      </c>
      <c r="X373" s="55">
        <v>1525</v>
      </c>
      <c r="Y373" s="55">
        <v>2288</v>
      </c>
      <c r="Z373" s="33">
        <v>1525</v>
      </c>
      <c r="AA373" s="37">
        <v>2287.5</v>
      </c>
      <c r="AB373" s="42">
        <v>1300</v>
      </c>
      <c r="AC373" s="43">
        <f t="shared" si="51"/>
        <v>1950</v>
      </c>
      <c r="AD373" s="33">
        <f>1500*(1+2%)</f>
        <v>1530</v>
      </c>
      <c r="AE373" s="33">
        <f t="shared" si="47"/>
        <v>2295</v>
      </c>
      <c r="AF373" s="30">
        <v>1525</v>
      </c>
      <c r="AG373" s="48">
        <f t="shared" si="48"/>
        <v>2287.5</v>
      </c>
      <c r="AH373" s="44">
        <v>989.34</v>
      </c>
      <c r="AI373" s="44">
        <f t="shared" si="52"/>
        <v>1484.01</v>
      </c>
      <c r="AJ373" s="79">
        <v>1500</v>
      </c>
      <c r="AK373" s="79">
        <v>2250</v>
      </c>
      <c r="AL373" s="94" t="s">
        <v>1102</v>
      </c>
      <c r="AM373" s="93" t="s">
        <v>783</v>
      </c>
    </row>
    <row r="374" spans="1:39" ht="99.15" hidden="1" customHeight="1" x14ac:dyDescent="0.3">
      <c r="A374" s="26">
        <v>348</v>
      </c>
      <c r="B374" s="24" t="s">
        <v>303</v>
      </c>
      <c r="C374" s="23" t="s">
        <v>629</v>
      </c>
      <c r="D374" s="24" t="s">
        <v>331</v>
      </c>
      <c r="E374" s="25"/>
      <c r="F374" s="23" t="s">
        <v>13</v>
      </c>
      <c r="G374" s="71">
        <v>1000</v>
      </c>
      <c r="H374" s="71">
        <f t="shared" si="53"/>
        <v>1500</v>
      </c>
      <c r="K374" s="21"/>
      <c r="M374" s="71">
        <v>1000</v>
      </c>
      <c r="N374" s="71">
        <f t="shared" si="49"/>
        <v>1500</v>
      </c>
      <c r="O374" s="29"/>
      <c r="P374" s="30">
        <v>1017</v>
      </c>
      <c r="Q374" s="30">
        <v>1525.5</v>
      </c>
      <c r="R374" s="33">
        <v>1017</v>
      </c>
      <c r="S374" s="33">
        <f t="shared" si="50"/>
        <v>1525.5</v>
      </c>
      <c r="T374" s="30">
        <v>1017</v>
      </c>
      <c r="U374" s="31">
        <v>1525.5</v>
      </c>
      <c r="V374" s="33">
        <v>1017</v>
      </c>
      <c r="W374" s="36">
        <v>1525.5</v>
      </c>
      <c r="X374" s="55">
        <v>1017</v>
      </c>
      <c r="Y374" s="55">
        <v>1525</v>
      </c>
      <c r="Z374" s="33">
        <v>1017</v>
      </c>
      <c r="AA374" s="37">
        <v>1525.5</v>
      </c>
      <c r="AB374" s="42">
        <v>800</v>
      </c>
      <c r="AC374" s="43">
        <f t="shared" si="51"/>
        <v>1200</v>
      </c>
      <c r="AD374" s="33">
        <f>1000*(1+2%)</f>
        <v>1020</v>
      </c>
      <c r="AE374" s="33">
        <f t="shared" si="47"/>
        <v>1530</v>
      </c>
      <c r="AF374" s="30">
        <v>1017</v>
      </c>
      <c r="AG374" s="48">
        <f t="shared" si="48"/>
        <v>1525.5</v>
      </c>
      <c r="AH374" s="44">
        <v>187.61</v>
      </c>
      <c r="AI374" s="44">
        <f t="shared" si="52"/>
        <v>281.41500000000002</v>
      </c>
      <c r="AJ374" s="79">
        <v>1000</v>
      </c>
      <c r="AK374" s="79">
        <v>1500</v>
      </c>
      <c r="AL374" s="94" t="s">
        <v>1103</v>
      </c>
      <c r="AM374" s="93" t="s">
        <v>783</v>
      </c>
    </row>
    <row r="375" spans="1:39" ht="99.15" hidden="1" customHeight="1" x14ac:dyDescent="0.3">
      <c r="A375" s="23">
        <v>349</v>
      </c>
      <c r="B375" s="24" t="s">
        <v>303</v>
      </c>
      <c r="C375" s="23" t="s">
        <v>629</v>
      </c>
      <c r="D375" s="24" t="s">
        <v>332</v>
      </c>
      <c r="E375" s="25"/>
      <c r="F375" s="23" t="s">
        <v>13</v>
      </c>
      <c r="G375" s="71">
        <v>600</v>
      </c>
      <c r="H375" s="71">
        <f t="shared" si="53"/>
        <v>900</v>
      </c>
      <c r="K375" s="21"/>
      <c r="M375" s="71">
        <v>600</v>
      </c>
      <c r="N375" s="71">
        <f t="shared" si="49"/>
        <v>900</v>
      </c>
      <c r="O375" s="29"/>
      <c r="P375" s="30">
        <v>610</v>
      </c>
      <c r="Q375" s="30">
        <v>915</v>
      </c>
      <c r="R375" s="33">
        <v>610</v>
      </c>
      <c r="S375" s="33">
        <f t="shared" si="50"/>
        <v>915</v>
      </c>
      <c r="T375" s="30">
        <v>610</v>
      </c>
      <c r="U375" s="31">
        <v>915</v>
      </c>
      <c r="V375" s="33">
        <v>610</v>
      </c>
      <c r="W375" s="36">
        <v>915</v>
      </c>
      <c r="X375" s="55">
        <v>610</v>
      </c>
      <c r="Y375" s="55">
        <v>915</v>
      </c>
      <c r="Z375" s="33">
        <v>610</v>
      </c>
      <c r="AA375" s="37">
        <v>915</v>
      </c>
      <c r="AB375" s="42">
        <v>700</v>
      </c>
      <c r="AC375" s="43">
        <f t="shared" si="51"/>
        <v>1050</v>
      </c>
      <c r="AD375" s="33">
        <f>600*(1+2%)</f>
        <v>612</v>
      </c>
      <c r="AE375" s="33">
        <f t="shared" si="47"/>
        <v>918</v>
      </c>
      <c r="AF375" s="30">
        <v>610</v>
      </c>
      <c r="AG375" s="48">
        <f t="shared" si="48"/>
        <v>915</v>
      </c>
      <c r="AH375" s="44">
        <v>311.89</v>
      </c>
      <c r="AI375" s="44">
        <f t="shared" si="52"/>
        <v>467.83499999999998</v>
      </c>
      <c r="AJ375" s="79">
        <v>600</v>
      </c>
      <c r="AK375" s="79">
        <v>900</v>
      </c>
      <c r="AL375" s="94" t="s">
        <v>1104</v>
      </c>
      <c r="AM375" s="93" t="s">
        <v>783</v>
      </c>
    </row>
    <row r="376" spans="1:39" ht="165.75" hidden="1" customHeight="1" x14ac:dyDescent="0.3">
      <c r="A376" s="26">
        <v>350</v>
      </c>
      <c r="B376" s="24" t="s">
        <v>303</v>
      </c>
      <c r="C376" s="23" t="s">
        <v>629</v>
      </c>
      <c r="D376" s="24" t="s">
        <v>635</v>
      </c>
      <c r="E376" s="25" t="s">
        <v>636</v>
      </c>
      <c r="F376" s="23" t="s">
        <v>13</v>
      </c>
      <c r="G376" s="74" t="s">
        <v>776</v>
      </c>
      <c r="H376" s="74" t="s">
        <v>776</v>
      </c>
      <c r="K376" s="21"/>
      <c r="M376" s="74" t="s">
        <v>776</v>
      </c>
      <c r="N376" s="74" t="s">
        <v>776</v>
      </c>
      <c r="O376" s="29"/>
      <c r="P376" s="40" t="s">
        <v>775</v>
      </c>
      <c r="Q376" s="40" t="s">
        <v>775</v>
      </c>
      <c r="R376" s="34" t="s">
        <v>775</v>
      </c>
      <c r="S376" s="34" t="s">
        <v>775</v>
      </c>
      <c r="T376" s="40" t="s">
        <v>775</v>
      </c>
      <c r="U376" s="40" t="s">
        <v>775</v>
      </c>
      <c r="V376" s="34" t="s">
        <v>775</v>
      </c>
      <c r="W376" s="34" t="s">
        <v>775</v>
      </c>
      <c r="X376" s="40" t="s">
        <v>775</v>
      </c>
      <c r="Y376" s="40" t="s">
        <v>775</v>
      </c>
      <c r="Z376" s="34" t="s">
        <v>775</v>
      </c>
      <c r="AA376" s="34" t="s">
        <v>775</v>
      </c>
      <c r="AB376" s="40" t="s">
        <v>775</v>
      </c>
      <c r="AC376" s="40" t="s">
        <v>775</v>
      </c>
      <c r="AD376" s="34" t="s">
        <v>775</v>
      </c>
      <c r="AE376" s="34" t="s">
        <v>775</v>
      </c>
      <c r="AF376" s="40" t="s">
        <v>775</v>
      </c>
      <c r="AG376" s="77" t="s">
        <v>775</v>
      </c>
      <c r="AH376" s="34" t="s">
        <v>775</v>
      </c>
      <c r="AI376" s="34" t="s">
        <v>775</v>
      </c>
      <c r="AJ376" s="77" t="s">
        <v>775</v>
      </c>
      <c r="AK376" s="77" t="s">
        <v>775</v>
      </c>
      <c r="AL376" s="94" t="s">
        <v>1105</v>
      </c>
      <c r="AM376" s="93" t="s">
        <v>783</v>
      </c>
    </row>
    <row r="377" spans="1:39" ht="164.25" hidden="1" customHeight="1" x14ac:dyDescent="0.3">
      <c r="A377" s="23">
        <v>351</v>
      </c>
      <c r="B377" s="24" t="s">
        <v>303</v>
      </c>
      <c r="C377" s="23" t="s">
        <v>629</v>
      </c>
      <c r="D377" s="24" t="s">
        <v>637</v>
      </c>
      <c r="E377" s="25" t="s">
        <v>636</v>
      </c>
      <c r="F377" s="23" t="s">
        <v>13</v>
      </c>
      <c r="G377" s="74" t="s">
        <v>776</v>
      </c>
      <c r="H377" s="74" t="s">
        <v>776</v>
      </c>
      <c r="K377" s="21"/>
      <c r="M377" s="74" t="s">
        <v>776</v>
      </c>
      <c r="N377" s="74" t="s">
        <v>776</v>
      </c>
      <c r="O377" s="29"/>
      <c r="P377" s="40" t="s">
        <v>775</v>
      </c>
      <c r="Q377" s="40" t="s">
        <v>775</v>
      </c>
      <c r="R377" s="34" t="s">
        <v>775</v>
      </c>
      <c r="S377" s="34" t="s">
        <v>775</v>
      </c>
      <c r="T377" s="40" t="s">
        <v>775</v>
      </c>
      <c r="U377" s="40" t="s">
        <v>775</v>
      </c>
      <c r="V377" s="34" t="s">
        <v>775</v>
      </c>
      <c r="W377" s="34" t="s">
        <v>775</v>
      </c>
      <c r="X377" s="40" t="s">
        <v>775</v>
      </c>
      <c r="Y377" s="40" t="s">
        <v>775</v>
      </c>
      <c r="Z377" s="34" t="s">
        <v>775</v>
      </c>
      <c r="AA377" s="34" t="s">
        <v>775</v>
      </c>
      <c r="AB377" s="40" t="s">
        <v>775</v>
      </c>
      <c r="AC377" s="40" t="s">
        <v>775</v>
      </c>
      <c r="AD377" s="34" t="s">
        <v>775</v>
      </c>
      <c r="AE377" s="34" t="s">
        <v>775</v>
      </c>
      <c r="AF377" s="40" t="s">
        <v>775</v>
      </c>
      <c r="AG377" s="77" t="s">
        <v>775</v>
      </c>
      <c r="AH377" s="34" t="s">
        <v>775</v>
      </c>
      <c r="AI377" s="34" t="s">
        <v>775</v>
      </c>
      <c r="AJ377" s="77" t="s">
        <v>775</v>
      </c>
      <c r="AK377" s="77" t="s">
        <v>775</v>
      </c>
      <c r="AL377" s="94" t="s">
        <v>1106</v>
      </c>
      <c r="AM377" s="93" t="s">
        <v>783</v>
      </c>
    </row>
    <row r="378" spans="1:39" ht="99.15" hidden="1" customHeight="1" x14ac:dyDescent="0.3">
      <c r="A378" s="26">
        <v>352</v>
      </c>
      <c r="B378" s="24" t="s">
        <v>303</v>
      </c>
      <c r="C378" s="23" t="s">
        <v>629</v>
      </c>
      <c r="D378" s="24" t="s">
        <v>333</v>
      </c>
      <c r="E378" s="25"/>
      <c r="F378" s="23" t="s">
        <v>126</v>
      </c>
      <c r="G378" s="71">
        <v>600</v>
      </c>
      <c r="H378" s="71">
        <f t="shared" si="53"/>
        <v>900</v>
      </c>
      <c r="K378" s="21"/>
      <c r="M378" s="71">
        <v>600</v>
      </c>
      <c r="N378" s="71">
        <f t="shared" si="49"/>
        <v>900</v>
      </c>
      <c r="O378" s="29"/>
      <c r="P378" s="30">
        <v>508</v>
      </c>
      <c r="Q378" s="30">
        <v>762</v>
      </c>
      <c r="R378" s="33">
        <v>508</v>
      </c>
      <c r="S378" s="33">
        <f t="shared" si="50"/>
        <v>762</v>
      </c>
      <c r="T378" s="30">
        <v>508</v>
      </c>
      <c r="U378" s="30">
        <v>762</v>
      </c>
      <c r="V378" s="33">
        <v>508</v>
      </c>
      <c r="W378" s="36">
        <v>762</v>
      </c>
      <c r="X378" s="55">
        <v>509</v>
      </c>
      <c r="Y378" s="55">
        <v>763</v>
      </c>
      <c r="Z378" s="33">
        <v>508</v>
      </c>
      <c r="AA378" s="37">
        <v>762</v>
      </c>
      <c r="AB378" s="42">
        <v>600</v>
      </c>
      <c r="AC378" s="43">
        <f t="shared" si="51"/>
        <v>900</v>
      </c>
      <c r="AD378" s="33">
        <f>500*(1+2%)</f>
        <v>510</v>
      </c>
      <c r="AE378" s="33">
        <f t="shared" ref="AE378:AE400" si="54">AD378+AD378*0.5</f>
        <v>765</v>
      </c>
      <c r="AF378" s="30">
        <v>508</v>
      </c>
      <c r="AG378" s="48">
        <f>AF378*1.5</f>
        <v>762</v>
      </c>
      <c r="AH378" s="44">
        <v>221.41</v>
      </c>
      <c r="AI378" s="44">
        <f t="shared" si="52"/>
        <v>332.11500000000001</v>
      </c>
      <c r="AJ378" s="79">
        <v>500</v>
      </c>
      <c r="AK378" s="79">
        <v>750</v>
      </c>
      <c r="AL378" s="94" t="s">
        <v>1107</v>
      </c>
      <c r="AM378" s="93" t="s">
        <v>783</v>
      </c>
    </row>
    <row r="379" spans="1:39" ht="99.15" hidden="1" customHeight="1" x14ac:dyDescent="0.3">
      <c r="A379" s="23">
        <v>353</v>
      </c>
      <c r="B379" s="24" t="s">
        <v>303</v>
      </c>
      <c r="C379" s="23" t="s">
        <v>629</v>
      </c>
      <c r="D379" s="24" t="s">
        <v>334</v>
      </c>
      <c r="E379" s="25"/>
      <c r="F379" s="23" t="s">
        <v>126</v>
      </c>
      <c r="G379" s="71">
        <v>1100</v>
      </c>
      <c r="H379" s="71">
        <f t="shared" si="53"/>
        <v>1650</v>
      </c>
      <c r="K379" s="21"/>
      <c r="M379" s="71">
        <v>1100</v>
      </c>
      <c r="N379" s="71">
        <f t="shared" si="49"/>
        <v>1650</v>
      </c>
      <c r="O379" s="29"/>
      <c r="P379" s="30">
        <v>1017</v>
      </c>
      <c r="Q379" s="30">
        <v>1525.5</v>
      </c>
      <c r="R379" s="33">
        <v>1017</v>
      </c>
      <c r="S379" s="33">
        <f t="shared" si="50"/>
        <v>1525.5</v>
      </c>
      <c r="T379" s="30">
        <v>1017</v>
      </c>
      <c r="U379" s="30">
        <v>1525.5</v>
      </c>
      <c r="V379" s="33">
        <v>1017</v>
      </c>
      <c r="W379" s="36">
        <v>1525.5</v>
      </c>
      <c r="X379" s="55">
        <v>1017</v>
      </c>
      <c r="Y379" s="55">
        <v>1525</v>
      </c>
      <c r="Z379" s="33">
        <v>1017</v>
      </c>
      <c r="AA379" s="37">
        <v>1525.5</v>
      </c>
      <c r="AB379" s="42">
        <v>1200</v>
      </c>
      <c r="AC379" s="43">
        <f t="shared" si="51"/>
        <v>1800</v>
      </c>
      <c r="AD379" s="33">
        <f>1000*(1+2%)</f>
        <v>1020</v>
      </c>
      <c r="AE379" s="33">
        <f t="shared" si="54"/>
        <v>1530</v>
      </c>
      <c r="AF379" s="30">
        <v>1017</v>
      </c>
      <c r="AG379" s="48">
        <f t="shared" ref="AG379:AG398" si="55">AF379*1.5</f>
        <v>1525.5</v>
      </c>
      <c r="AH379" s="44">
        <v>262.45999999999998</v>
      </c>
      <c r="AI379" s="44">
        <f t="shared" si="52"/>
        <v>393.68999999999994</v>
      </c>
      <c r="AJ379" s="79">
        <v>1000</v>
      </c>
      <c r="AK379" s="79">
        <v>1500</v>
      </c>
      <c r="AL379" s="94" t="s">
        <v>1108</v>
      </c>
      <c r="AM379" s="93" t="s">
        <v>783</v>
      </c>
    </row>
    <row r="380" spans="1:39" ht="99.15" hidden="1" customHeight="1" x14ac:dyDescent="0.3">
      <c r="A380" s="26">
        <v>354</v>
      </c>
      <c r="B380" s="24" t="s">
        <v>303</v>
      </c>
      <c r="C380" s="23" t="s">
        <v>629</v>
      </c>
      <c r="D380" s="24" t="s">
        <v>335</v>
      </c>
      <c r="E380" s="25"/>
      <c r="F380" s="23" t="s">
        <v>126</v>
      </c>
      <c r="G380" s="71">
        <v>1100</v>
      </c>
      <c r="H380" s="71">
        <f t="shared" si="53"/>
        <v>1650</v>
      </c>
      <c r="K380" s="21"/>
      <c r="M380" s="71">
        <v>1100</v>
      </c>
      <c r="N380" s="71">
        <f t="shared" si="49"/>
        <v>1650</v>
      </c>
      <c r="O380" s="29"/>
      <c r="P380" s="30">
        <v>1017</v>
      </c>
      <c r="Q380" s="30">
        <v>1525.5</v>
      </c>
      <c r="R380" s="33">
        <v>1017</v>
      </c>
      <c r="S380" s="33">
        <f t="shared" si="50"/>
        <v>1525.5</v>
      </c>
      <c r="T380" s="30">
        <v>1017</v>
      </c>
      <c r="U380" s="30">
        <v>1525.5</v>
      </c>
      <c r="V380" s="33">
        <v>1017</v>
      </c>
      <c r="W380" s="36">
        <v>1525.5</v>
      </c>
      <c r="X380" s="55">
        <v>1017</v>
      </c>
      <c r="Y380" s="55">
        <v>1525</v>
      </c>
      <c r="Z380" s="33">
        <v>1017</v>
      </c>
      <c r="AA380" s="37">
        <v>1525.5</v>
      </c>
      <c r="AB380" s="42">
        <v>1200</v>
      </c>
      <c r="AC380" s="43">
        <f t="shared" si="51"/>
        <v>1800</v>
      </c>
      <c r="AD380" s="33">
        <f>1000*(1+2%)</f>
        <v>1020</v>
      </c>
      <c r="AE380" s="33">
        <f t="shared" si="54"/>
        <v>1530</v>
      </c>
      <c r="AF380" s="30">
        <v>1017</v>
      </c>
      <c r="AG380" s="48">
        <f t="shared" si="55"/>
        <v>1525.5</v>
      </c>
      <c r="AH380" s="44">
        <v>262.45999999999998</v>
      </c>
      <c r="AI380" s="44">
        <f t="shared" si="52"/>
        <v>393.68999999999994</v>
      </c>
      <c r="AJ380" s="79">
        <v>1000</v>
      </c>
      <c r="AK380" s="79">
        <v>1500</v>
      </c>
      <c r="AL380" s="94" t="s">
        <v>1109</v>
      </c>
      <c r="AM380" s="93" t="s">
        <v>783</v>
      </c>
    </row>
    <row r="381" spans="1:39" ht="99.15" hidden="1" customHeight="1" x14ac:dyDescent="0.3">
      <c r="A381" s="23">
        <v>355</v>
      </c>
      <c r="B381" s="24" t="s">
        <v>303</v>
      </c>
      <c r="C381" s="23" t="s">
        <v>629</v>
      </c>
      <c r="D381" s="24" t="s">
        <v>336</v>
      </c>
      <c r="E381" s="25"/>
      <c r="F381" s="23" t="s">
        <v>13</v>
      </c>
      <c r="G381" s="71">
        <v>1200</v>
      </c>
      <c r="H381" s="71">
        <f t="shared" si="53"/>
        <v>1800</v>
      </c>
      <c r="K381" s="21"/>
      <c r="M381" s="71">
        <v>1200</v>
      </c>
      <c r="N381" s="71">
        <f t="shared" si="49"/>
        <v>1800</v>
      </c>
      <c r="O381" s="29"/>
      <c r="P381" s="30">
        <v>1220</v>
      </c>
      <c r="Q381" s="30">
        <v>1830</v>
      </c>
      <c r="R381" s="33">
        <v>1220</v>
      </c>
      <c r="S381" s="33">
        <f t="shared" si="50"/>
        <v>1830</v>
      </c>
      <c r="T381" s="30">
        <v>1220</v>
      </c>
      <c r="U381" s="30">
        <v>1830</v>
      </c>
      <c r="V381" s="33">
        <v>1220</v>
      </c>
      <c r="W381" s="36">
        <v>1830</v>
      </c>
      <c r="X381" s="55">
        <v>1220</v>
      </c>
      <c r="Y381" s="55">
        <v>1830</v>
      </c>
      <c r="Z381" s="33">
        <v>1220</v>
      </c>
      <c r="AA381" s="37">
        <v>1830</v>
      </c>
      <c r="AB381" s="42">
        <v>1200</v>
      </c>
      <c r="AC381" s="43">
        <f t="shared" si="51"/>
        <v>1800</v>
      </c>
      <c r="AD381" s="33">
        <f>1200*(1+2%)</f>
        <v>1224</v>
      </c>
      <c r="AE381" s="33">
        <f t="shared" si="54"/>
        <v>1836</v>
      </c>
      <c r="AF381" s="30">
        <v>1220</v>
      </c>
      <c r="AG381" s="48">
        <f t="shared" si="55"/>
        <v>1830</v>
      </c>
      <c r="AH381" s="44">
        <v>388.28</v>
      </c>
      <c r="AI381" s="44">
        <f t="shared" si="52"/>
        <v>582.41999999999996</v>
      </c>
      <c r="AJ381" s="79">
        <v>1200</v>
      </c>
      <c r="AK381" s="79">
        <v>1800</v>
      </c>
      <c r="AL381" s="94" t="s">
        <v>1110</v>
      </c>
      <c r="AM381" s="93" t="s">
        <v>783</v>
      </c>
    </row>
    <row r="382" spans="1:39" ht="99.15" hidden="1" customHeight="1" x14ac:dyDescent="0.3">
      <c r="A382" s="26">
        <v>356</v>
      </c>
      <c r="B382" s="24" t="s">
        <v>303</v>
      </c>
      <c r="C382" s="23" t="s">
        <v>629</v>
      </c>
      <c r="D382" s="24" t="s">
        <v>337</v>
      </c>
      <c r="E382" s="25"/>
      <c r="F382" s="23" t="s">
        <v>13</v>
      </c>
      <c r="G382" s="71">
        <v>1300</v>
      </c>
      <c r="H382" s="71">
        <f t="shared" si="53"/>
        <v>1950</v>
      </c>
      <c r="K382" s="21"/>
      <c r="M382" s="71">
        <v>1300</v>
      </c>
      <c r="N382" s="71">
        <f t="shared" si="49"/>
        <v>1950</v>
      </c>
      <c r="O382" s="29"/>
      <c r="P382" s="30">
        <v>1322</v>
      </c>
      <c r="Q382" s="30">
        <v>1983</v>
      </c>
      <c r="R382" s="33">
        <v>1322</v>
      </c>
      <c r="S382" s="33">
        <f t="shared" si="50"/>
        <v>1983</v>
      </c>
      <c r="T382" s="30">
        <v>1322</v>
      </c>
      <c r="U382" s="30">
        <v>1983</v>
      </c>
      <c r="V382" s="33">
        <v>1322</v>
      </c>
      <c r="W382" s="36">
        <v>1983</v>
      </c>
      <c r="X382" s="55">
        <v>1322</v>
      </c>
      <c r="Y382" s="55">
        <v>1983</v>
      </c>
      <c r="Z382" s="33">
        <v>1322</v>
      </c>
      <c r="AA382" s="37">
        <v>1983</v>
      </c>
      <c r="AB382" s="42">
        <v>1200</v>
      </c>
      <c r="AC382" s="43">
        <f t="shared" si="51"/>
        <v>1800</v>
      </c>
      <c r="AD382" s="33">
        <f>1300*(1+2%)</f>
        <v>1326</v>
      </c>
      <c r="AE382" s="33">
        <f t="shared" si="54"/>
        <v>1989</v>
      </c>
      <c r="AF382" s="30">
        <v>1322</v>
      </c>
      <c r="AG382" s="48">
        <f t="shared" si="55"/>
        <v>1983</v>
      </c>
      <c r="AH382" s="44">
        <v>366.64</v>
      </c>
      <c r="AI382" s="44">
        <f t="shared" si="52"/>
        <v>549.96</v>
      </c>
      <c r="AJ382" s="79">
        <v>1300</v>
      </c>
      <c r="AK382" s="79">
        <v>1950</v>
      </c>
      <c r="AL382" s="94"/>
      <c r="AM382" s="94"/>
    </row>
    <row r="383" spans="1:39" ht="99.15" hidden="1" customHeight="1" x14ac:dyDescent="0.3">
      <c r="A383" s="23">
        <v>357</v>
      </c>
      <c r="B383" s="24" t="s">
        <v>303</v>
      </c>
      <c r="C383" s="23" t="s">
        <v>629</v>
      </c>
      <c r="D383" s="24" t="s">
        <v>338</v>
      </c>
      <c r="E383" s="25"/>
      <c r="F383" s="23" t="s">
        <v>13</v>
      </c>
      <c r="G383" s="71">
        <v>600</v>
      </c>
      <c r="H383" s="71">
        <f t="shared" si="53"/>
        <v>900</v>
      </c>
      <c r="K383" s="21"/>
      <c r="M383" s="71">
        <v>600</v>
      </c>
      <c r="N383" s="71">
        <f t="shared" si="49"/>
        <v>900</v>
      </c>
      <c r="O383" s="29"/>
      <c r="P383" s="30">
        <v>508</v>
      </c>
      <c r="Q383" s="30">
        <v>762</v>
      </c>
      <c r="R383" s="33">
        <v>508</v>
      </c>
      <c r="S383" s="33">
        <f t="shared" si="50"/>
        <v>762</v>
      </c>
      <c r="T383" s="30">
        <v>508</v>
      </c>
      <c r="U383" s="30">
        <v>762</v>
      </c>
      <c r="V383" s="33">
        <v>508</v>
      </c>
      <c r="W383" s="36">
        <v>762</v>
      </c>
      <c r="X383" s="55">
        <v>509</v>
      </c>
      <c r="Y383" s="55">
        <v>763</v>
      </c>
      <c r="Z383" s="33">
        <v>508</v>
      </c>
      <c r="AA383" s="37">
        <v>762</v>
      </c>
      <c r="AB383" s="42">
        <v>700</v>
      </c>
      <c r="AC383" s="43">
        <f t="shared" si="51"/>
        <v>1050</v>
      </c>
      <c r="AD383" s="33">
        <f>500*(1+2%)</f>
        <v>510</v>
      </c>
      <c r="AE383" s="33">
        <f t="shared" si="54"/>
        <v>765</v>
      </c>
      <c r="AF383" s="30">
        <v>508</v>
      </c>
      <c r="AG383" s="48">
        <f t="shared" si="55"/>
        <v>762</v>
      </c>
      <c r="AH383" s="44">
        <v>160.4</v>
      </c>
      <c r="AI383" s="44">
        <f t="shared" si="52"/>
        <v>240.60000000000002</v>
      </c>
      <c r="AJ383" s="79">
        <v>500</v>
      </c>
      <c r="AK383" s="79">
        <v>750</v>
      </c>
      <c r="AL383" s="94"/>
      <c r="AM383" s="94"/>
    </row>
    <row r="384" spans="1:39" ht="99.15" hidden="1" customHeight="1" x14ac:dyDescent="0.3">
      <c r="A384" s="26">
        <v>358</v>
      </c>
      <c r="B384" s="24" t="s">
        <v>303</v>
      </c>
      <c r="C384" s="23" t="s">
        <v>629</v>
      </c>
      <c r="D384" s="24" t="s">
        <v>339</v>
      </c>
      <c r="E384" s="25"/>
      <c r="F384" s="23" t="s">
        <v>340</v>
      </c>
      <c r="G384" s="71">
        <v>1500</v>
      </c>
      <c r="H384" s="71">
        <f t="shared" si="53"/>
        <v>2250</v>
      </c>
      <c r="K384" s="21"/>
      <c r="M384" s="71">
        <v>1500</v>
      </c>
      <c r="N384" s="71">
        <f t="shared" si="49"/>
        <v>2250</v>
      </c>
      <c r="O384" s="29"/>
      <c r="P384" s="30">
        <v>1525</v>
      </c>
      <c r="Q384" s="30">
        <v>2287.5</v>
      </c>
      <c r="R384" s="33">
        <v>1525</v>
      </c>
      <c r="S384" s="33">
        <f t="shared" si="50"/>
        <v>2287.5</v>
      </c>
      <c r="T384" s="30">
        <v>1525</v>
      </c>
      <c r="U384" s="30">
        <v>2287.5</v>
      </c>
      <c r="V384" s="33">
        <v>1525</v>
      </c>
      <c r="W384" s="36">
        <v>2287.5</v>
      </c>
      <c r="X384" s="55">
        <v>1525</v>
      </c>
      <c r="Y384" s="55">
        <v>2288</v>
      </c>
      <c r="Z384" s="33">
        <v>1525</v>
      </c>
      <c r="AA384" s="37">
        <v>2287.5</v>
      </c>
      <c r="AB384" s="42">
        <v>1200</v>
      </c>
      <c r="AC384" s="43">
        <f t="shared" si="51"/>
        <v>1800</v>
      </c>
      <c r="AD384" s="33">
        <f>1500*(1+2%)</f>
        <v>1530</v>
      </c>
      <c r="AE384" s="33">
        <f t="shared" si="54"/>
        <v>2295</v>
      </c>
      <c r="AF384" s="30">
        <v>1525</v>
      </c>
      <c r="AG384" s="48">
        <f t="shared" si="55"/>
        <v>2287.5</v>
      </c>
      <c r="AH384" s="44">
        <v>2520.41</v>
      </c>
      <c r="AI384" s="44">
        <f t="shared" si="52"/>
        <v>3780.6149999999998</v>
      </c>
      <c r="AJ384" s="79">
        <v>1500</v>
      </c>
      <c r="AK384" s="79">
        <v>2250</v>
      </c>
      <c r="AL384" s="94"/>
      <c r="AM384" s="94"/>
    </row>
    <row r="385" spans="1:39" ht="99.15" hidden="1" customHeight="1" x14ac:dyDescent="0.3">
      <c r="A385" s="23">
        <v>359</v>
      </c>
      <c r="B385" s="24" t="s">
        <v>303</v>
      </c>
      <c r="C385" s="23" t="s">
        <v>629</v>
      </c>
      <c r="D385" s="24" t="s">
        <v>341</v>
      </c>
      <c r="E385" s="25"/>
      <c r="F385" s="23" t="s">
        <v>121</v>
      </c>
      <c r="G385" s="71">
        <v>500</v>
      </c>
      <c r="H385" s="71">
        <f t="shared" si="53"/>
        <v>750</v>
      </c>
      <c r="K385" s="21"/>
      <c r="M385" s="71">
        <v>500</v>
      </c>
      <c r="N385" s="71">
        <f t="shared" si="49"/>
        <v>750</v>
      </c>
      <c r="O385" s="29"/>
      <c r="P385" s="30">
        <v>508</v>
      </c>
      <c r="Q385" s="30">
        <v>762</v>
      </c>
      <c r="R385" s="33">
        <v>508</v>
      </c>
      <c r="S385" s="33">
        <f t="shared" si="50"/>
        <v>762</v>
      </c>
      <c r="T385" s="30">
        <v>508</v>
      </c>
      <c r="U385" s="30">
        <v>762</v>
      </c>
      <c r="V385" s="33">
        <v>508</v>
      </c>
      <c r="W385" s="36">
        <v>762</v>
      </c>
      <c r="X385" s="55">
        <v>509</v>
      </c>
      <c r="Y385" s="55">
        <v>763</v>
      </c>
      <c r="Z385" s="33">
        <v>508</v>
      </c>
      <c r="AA385" s="37">
        <v>762</v>
      </c>
      <c r="AB385" s="42">
        <v>500</v>
      </c>
      <c r="AC385" s="43">
        <f t="shared" si="51"/>
        <v>750</v>
      </c>
      <c r="AD385" s="33">
        <f>500*(1+2%)</f>
        <v>510</v>
      </c>
      <c r="AE385" s="33">
        <f t="shared" si="54"/>
        <v>765</v>
      </c>
      <c r="AF385" s="30">
        <v>508</v>
      </c>
      <c r="AG385" s="48">
        <f t="shared" si="55"/>
        <v>762</v>
      </c>
      <c r="AH385" s="44">
        <v>1456.51</v>
      </c>
      <c r="AI385" s="44">
        <f t="shared" si="52"/>
        <v>2184.7649999999999</v>
      </c>
      <c r="AJ385" s="79">
        <v>500</v>
      </c>
      <c r="AK385" s="79">
        <v>750</v>
      </c>
      <c r="AL385" s="94" t="s">
        <v>1111</v>
      </c>
      <c r="AM385" s="93" t="s">
        <v>783</v>
      </c>
    </row>
    <row r="386" spans="1:39" ht="99.15" hidden="1" customHeight="1" x14ac:dyDescent="0.3">
      <c r="A386" s="26">
        <v>360</v>
      </c>
      <c r="B386" s="24" t="s">
        <v>303</v>
      </c>
      <c r="C386" s="23" t="s">
        <v>629</v>
      </c>
      <c r="D386" s="24" t="s">
        <v>342</v>
      </c>
      <c r="E386" s="25"/>
      <c r="F386" s="23" t="s">
        <v>121</v>
      </c>
      <c r="G386" s="71">
        <v>1500</v>
      </c>
      <c r="H386" s="71">
        <f t="shared" si="53"/>
        <v>2250</v>
      </c>
      <c r="K386" s="21"/>
      <c r="M386" s="71">
        <v>1500</v>
      </c>
      <c r="N386" s="71">
        <f t="shared" si="49"/>
        <v>2250</v>
      </c>
      <c r="O386" s="29"/>
      <c r="P386" s="30">
        <v>1525</v>
      </c>
      <c r="Q386" s="30">
        <v>2287.5</v>
      </c>
      <c r="R386" s="33">
        <v>1525</v>
      </c>
      <c r="S386" s="33">
        <f t="shared" si="50"/>
        <v>2287.5</v>
      </c>
      <c r="T386" s="30">
        <v>1525</v>
      </c>
      <c r="U386" s="30">
        <v>2287.5</v>
      </c>
      <c r="V386" s="33">
        <v>1525</v>
      </c>
      <c r="W386" s="36">
        <v>2287.5</v>
      </c>
      <c r="X386" s="55">
        <v>1525</v>
      </c>
      <c r="Y386" s="55">
        <v>2288</v>
      </c>
      <c r="Z386" s="33">
        <v>1525</v>
      </c>
      <c r="AA386" s="37">
        <v>2287.5</v>
      </c>
      <c r="AB386" s="42">
        <v>1000</v>
      </c>
      <c r="AC386" s="43">
        <f t="shared" si="51"/>
        <v>1500</v>
      </c>
      <c r="AD386" s="33">
        <f>1500*(1+2%)</f>
        <v>1530</v>
      </c>
      <c r="AE386" s="33">
        <f t="shared" si="54"/>
        <v>2295</v>
      </c>
      <c r="AF386" s="30">
        <v>1525</v>
      </c>
      <c r="AG386" s="48">
        <f t="shared" si="55"/>
        <v>2287.5</v>
      </c>
      <c r="AH386" s="44">
        <v>3299.46</v>
      </c>
      <c r="AI386" s="44">
        <f t="shared" si="52"/>
        <v>4949.1900000000005</v>
      </c>
      <c r="AJ386" s="79">
        <v>1500</v>
      </c>
      <c r="AK386" s="79">
        <v>2250</v>
      </c>
      <c r="AL386" s="94" t="s">
        <v>1112</v>
      </c>
      <c r="AM386" s="93" t="s">
        <v>783</v>
      </c>
    </row>
    <row r="387" spans="1:39" ht="99.15" hidden="1" customHeight="1" x14ac:dyDescent="0.3">
      <c r="A387" s="23">
        <v>361</v>
      </c>
      <c r="B387" s="24" t="s">
        <v>303</v>
      </c>
      <c r="C387" s="23" t="s">
        <v>629</v>
      </c>
      <c r="D387" s="24" t="s">
        <v>343</v>
      </c>
      <c r="E387" s="25"/>
      <c r="F387" s="23" t="s">
        <v>121</v>
      </c>
      <c r="G387" s="71">
        <v>2000</v>
      </c>
      <c r="H387" s="71">
        <f t="shared" si="53"/>
        <v>3000</v>
      </c>
      <c r="K387" s="21"/>
      <c r="M387" s="71">
        <v>2000</v>
      </c>
      <c r="N387" s="71">
        <f t="shared" si="49"/>
        <v>3000</v>
      </c>
      <c r="O387" s="29"/>
      <c r="P387" s="30">
        <v>2033</v>
      </c>
      <c r="Q387" s="30">
        <v>3049.5</v>
      </c>
      <c r="R387" s="33">
        <v>2033</v>
      </c>
      <c r="S387" s="33">
        <f t="shared" si="50"/>
        <v>3049.5</v>
      </c>
      <c r="T387" s="30">
        <v>2033</v>
      </c>
      <c r="U387" s="30">
        <v>3049.5</v>
      </c>
      <c r="V387" s="33">
        <v>2033</v>
      </c>
      <c r="W387" s="36">
        <v>3049.5</v>
      </c>
      <c r="X387" s="55">
        <v>2034</v>
      </c>
      <c r="Y387" s="55">
        <v>3050</v>
      </c>
      <c r="Z387" s="33">
        <v>2033</v>
      </c>
      <c r="AA387" s="37">
        <v>3049.5</v>
      </c>
      <c r="AB387" s="42">
        <v>1000</v>
      </c>
      <c r="AC387" s="43">
        <f t="shared" si="51"/>
        <v>1500</v>
      </c>
      <c r="AD387" s="33">
        <f>2000*(1+2%)</f>
        <v>2040</v>
      </c>
      <c r="AE387" s="33">
        <f t="shared" si="54"/>
        <v>3060</v>
      </c>
      <c r="AF387" s="30">
        <v>2033</v>
      </c>
      <c r="AG387" s="48">
        <f t="shared" si="55"/>
        <v>3049.5</v>
      </c>
      <c r="AH387" s="44">
        <v>1974.59</v>
      </c>
      <c r="AI387" s="44">
        <f t="shared" si="52"/>
        <v>2961.8849999999998</v>
      </c>
      <c r="AJ387" s="79">
        <v>2000</v>
      </c>
      <c r="AK387" s="79">
        <v>3000</v>
      </c>
      <c r="AL387" s="94" t="s">
        <v>1113</v>
      </c>
      <c r="AM387" s="93" t="s">
        <v>783</v>
      </c>
    </row>
    <row r="388" spans="1:39" ht="99.15" hidden="1" customHeight="1" x14ac:dyDescent="0.3">
      <c r="A388" s="26">
        <v>362</v>
      </c>
      <c r="B388" s="24" t="s">
        <v>303</v>
      </c>
      <c r="C388" s="23" t="s">
        <v>629</v>
      </c>
      <c r="D388" s="24" t="s">
        <v>344</v>
      </c>
      <c r="E388" s="25"/>
      <c r="F388" s="23" t="s">
        <v>126</v>
      </c>
      <c r="G388" s="71">
        <v>600</v>
      </c>
      <c r="H388" s="71">
        <f t="shared" si="53"/>
        <v>900</v>
      </c>
      <c r="K388" s="21"/>
      <c r="M388" s="71">
        <v>600</v>
      </c>
      <c r="N388" s="71">
        <f t="shared" si="49"/>
        <v>900</v>
      </c>
      <c r="O388" s="29"/>
      <c r="P388" s="30">
        <v>508</v>
      </c>
      <c r="Q388" s="30">
        <v>762</v>
      </c>
      <c r="R388" s="33">
        <v>508</v>
      </c>
      <c r="S388" s="33">
        <f t="shared" si="50"/>
        <v>762</v>
      </c>
      <c r="T388" s="30">
        <v>508</v>
      </c>
      <c r="U388" s="30">
        <v>762</v>
      </c>
      <c r="V388" s="33">
        <v>508</v>
      </c>
      <c r="W388" s="36">
        <v>762</v>
      </c>
      <c r="X388" s="55">
        <v>509</v>
      </c>
      <c r="Y388" s="55">
        <v>763</v>
      </c>
      <c r="Z388" s="33">
        <v>508</v>
      </c>
      <c r="AA388" s="37">
        <v>762</v>
      </c>
      <c r="AB388" s="42">
        <v>600</v>
      </c>
      <c r="AC388" s="43">
        <f t="shared" si="51"/>
        <v>900</v>
      </c>
      <c r="AD388" s="33">
        <f>500*(1+2%)</f>
        <v>510</v>
      </c>
      <c r="AE388" s="33">
        <f t="shared" si="54"/>
        <v>765</v>
      </c>
      <c r="AF388" s="30">
        <v>508</v>
      </c>
      <c r="AG388" s="48">
        <f t="shared" si="55"/>
        <v>762</v>
      </c>
      <c r="AH388" s="44">
        <v>221.41</v>
      </c>
      <c r="AI388" s="44">
        <f t="shared" si="52"/>
        <v>332.11500000000001</v>
      </c>
      <c r="AJ388" s="79">
        <v>500</v>
      </c>
      <c r="AK388" s="79">
        <v>750</v>
      </c>
      <c r="AL388" s="94" t="s">
        <v>1114</v>
      </c>
      <c r="AM388" s="93" t="s">
        <v>783</v>
      </c>
    </row>
    <row r="389" spans="1:39" ht="99.15" hidden="1" customHeight="1" x14ac:dyDescent="0.3">
      <c r="A389" s="23">
        <v>363</v>
      </c>
      <c r="B389" s="24" t="s">
        <v>303</v>
      </c>
      <c r="C389" s="23" t="s">
        <v>629</v>
      </c>
      <c r="D389" s="24" t="s">
        <v>345</v>
      </c>
      <c r="E389" s="25"/>
      <c r="F389" s="23" t="s">
        <v>126</v>
      </c>
      <c r="G389" s="71">
        <v>1100</v>
      </c>
      <c r="H389" s="71">
        <f t="shared" si="53"/>
        <v>1650</v>
      </c>
      <c r="K389" s="21"/>
      <c r="M389" s="71">
        <v>1100</v>
      </c>
      <c r="N389" s="71">
        <f t="shared" si="49"/>
        <v>1650</v>
      </c>
      <c r="O389" s="29"/>
      <c r="P389" s="30">
        <v>1017</v>
      </c>
      <c r="Q389" s="30">
        <v>1525.5</v>
      </c>
      <c r="R389" s="33">
        <v>1017</v>
      </c>
      <c r="S389" s="33">
        <f t="shared" si="50"/>
        <v>1525.5</v>
      </c>
      <c r="T389" s="30">
        <v>1017</v>
      </c>
      <c r="U389" s="31">
        <v>1525.5</v>
      </c>
      <c r="V389" s="33">
        <v>1017</v>
      </c>
      <c r="W389" s="36">
        <v>1525.5</v>
      </c>
      <c r="X389" s="55">
        <v>1017</v>
      </c>
      <c r="Y389" s="55">
        <v>1525</v>
      </c>
      <c r="Z389" s="33">
        <v>1017</v>
      </c>
      <c r="AA389" s="37">
        <v>1525.5</v>
      </c>
      <c r="AB389" s="42">
        <v>1100</v>
      </c>
      <c r="AC389" s="43">
        <f t="shared" si="51"/>
        <v>1650</v>
      </c>
      <c r="AD389" s="33">
        <f>1000*(1+2%)</f>
        <v>1020</v>
      </c>
      <c r="AE389" s="33">
        <f t="shared" si="54"/>
        <v>1530</v>
      </c>
      <c r="AF389" s="30">
        <v>1017</v>
      </c>
      <c r="AG389" s="48">
        <f t="shared" si="55"/>
        <v>1525.5</v>
      </c>
      <c r="AH389" s="44">
        <v>2015.86</v>
      </c>
      <c r="AI389" s="44">
        <f t="shared" si="52"/>
        <v>3023.79</v>
      </c>
      <c r="AJ389" s="79">
        <v>1000</v>
      </c>
      <c r="AK389" s="79">
        <v>1500</v>
      </c>
      <c r="AL389" s="94" t="s">
        <v>1115</v>
      </c>
      <c r="AM389" s="93" t="s">
        <v>783</v>
      </c>
    </row>
    <row r="390" spans="1:39" ht="99.15" hidden="1" customHeight="1" x14ac:dyDescent="0.3">
      <c r="A390" s="26">
        <v>364</v>
      </c>
      <c r="B390" s="24" t="s">
        <v>303</v>
      </c>
      <c r="C390" s="23" t="s">
        <v>629</v>
      </c>
      <c r="D390" s="24" t="s">
        <v>346</v>
      </c>
      <c r="E390" s="25"/>
      <c r="F390" s="23" t="s">
        <v>13</v>
      </c>
      <c r="G390" s="71">
        <v>600</v>
      </c>
      <c r="H390" s="71">
        <f t="shared" si="53"/>
        <v>900</v>
      </c>
      <c r="K390" s="21"/>
      <c r="M390" s="71">
        <v>600</v>
      </c>
      <c r="N390" s="71">
        <f t="shared" si="49"/>
        <v>900</v>
      </c>
      <c r="O390" s="29"/>
      <c r="P390" s="30">
        <v>508</v>
      </c>
      <c r="Q390" s="30">
        <v>762</v>
      </c>
      <c r="R390" s="33">
        <v>508</v>
      </c>
      <c r="S390" s="33">
        <f t="shared" si="50"/>
        <v>762</v>
      </c>
      <c r="T390" s="30">
        <v>508</v>
      </c>
      <c r="U390" s="31">
        <v>762</v>
      </c>
      <c r="V390" s="33">
        <v>508</v>
      </c>
      <c r="W390" s="36">
        <v>762</v>
      </c>
      <c r="X390" s="55">
        <v>509</v>
      </c>
      <c r="Y390" s="55">
        <v>763</v>
      </c>
      <c r="Z390" s="33">
        <v>508</v>
      </c>
      <c r="AA390" s="37">
        <v>762</v>
      </c>
      <c r="AB390" s="42">
        <v>600</v>
      </c>
      <c r="AC390" s="43">
        <f t="shared" si="51"/>
        <v>900</v>
      </c>
      <c r="AD390" s="33">
        <f>500*(1+2%)</f>
        <v>510</v>
      </c>
      <c r="AE390" s="33">
        <f t="shared" si="54"/>
        <v>765</v>
      </c>
      <c r="AF390" s="30">
        <v>508</v>
      </c>
      <c r="AG390" s="48">
        <f t="shared" si="55"/>
        <v>762</v>
      </c>
      <c r="AH390" s="44">
        <v>211.49</v>
      </c>
      <c r="AI390" s="44">
        <f t="shared" si="52"/>
        <v>317.23500000000001</v>
      </c>
      <c r="AJ390" s="79">
        <v>500</v>
      </c>
      <c r="AK390" s="79">
        <v>750</v>
      </c>
      <c r="AL390" s="94" t="s">
        <v>1116</v>
      </c>
      <c r="AM390" s="93" t="s">
        <v>783</v>
      </c>
    </row>
    <row r="391" spans="1:39" ht="99.15" hidden="1" customHeight="1" x14ac:dyDescent="0.3">
      <c r="A391" s="23">
        <v>365</v>
      </c>
      <c r="B391" s="24" t="s">
        <v>303</v>
      </c>
      <c r="C391" s="23" t="s">
        <v>629</v>
      </c>
      <c r="D391" s="24" t="s">
        <v>347</v>
      </c>
      <c r="E391" s="25" t="s">
        <v>495</v>
      </c>
      <c r="F391" s="23" t="s">
        <v>126</v>
      </c>
      <c r="G391" s="71">
        <v>1000</v>
      </c>
      <c r="H391" s="71">
        <f t="shared" si="53"/>
        <v>1500</v>
      </c>
      <c r="K391" s="21"/>
      <c r="M391" s="71">
        <v>1000</v>
      </c>
      <c r="N391" s="71">
        <f t="shared" si="49"/>
        <v>1500</v>
      </c>
      <c r="O391" s="29"/>
      <c r="P391" s="30">
        <v>1017</v>
      </c>
      <c r="Q391" s="30">
        <v>1525.5</v>
      </c>
      <c r="R391" s="33">
        <v>1017</v>
      </c>
      <c r="S391" s="33">
        <f t="shared" si="50"/>
        <v>1525.5</v>
      </c>
      <c r="T391" s="30">
        <v>1017</v>
      </c>
      <c r="U391" s="31">
        <v>1525.5</v>
      </c>
      <c r="V391" s="33">
        <v>1017</v>
      </c>
      <c r="W391" s="36">
        <v>1525.5</v>
      </c>
      <c r="X391" s="55">
        <v>1017</v>
      </c>
      <c r="Y391" s="55">
        <v>1525</v>
      </c>
      <c r="Z391" s="33">
        <v>1017</v>
      </c>
      <c r="AA391" s="37">
        <v>1525.5</v>
      </c>
      <c r="AB391" s="42">
        <v>1100</v>
      </c>
      <c r="AC391" s="43">
        <f t="shared" si="51"/>
        <v>1650</v>
      </c>
      <c r="AD391" s="33">
        <f>1000*(1+2%)</f>
        <v>1020</v>
      </c>
      <c r="AE391" s="33">
        <f t="shared" si="54"/>
        <v>1530</v>
      </c>
      <c r="AF391" s="30">
        <v>1017</v>
      </c>
      <c r="AG391" s="48">
        <f t="shared" si="55"/>
        <v>1525.5</v>
      </c>
      <c r="AH391" s="44">
        <v>413.87</v>
      </c>
      <c r="AI391" s="44">
        <f t="shared" si="52"/>
        <v>620.80500000000006</v>
      </c>
      <c r="AJ391" s="79">
        <v>1000</v>
      </c>
      <c r="AK391" s="79">
        <v>1500</v>
      </c>
      <c r="AL391" s="94" t="s">
        <v>1117</v>
      </c>
      <c r="AM391" s="93" t="s">
        <v>783</v>
      </c>
    </row>
    <row r="392" spans="1:39" ht="99.15" hidden="1" customHeight="1" x14ac:dyDescent="0.3">
      <c r="A392" s="26">
        <v>366</v>
      </c>
      <c r="B392" s="24" t="s">
        <v>303</v>
      </c>
      <c r="C392" s="23" t="s">
        <v>629</v>
      </c>
      <c r="D392" s="24" t="s">
        <v>348</v>
      </c>
      <c r="E392" s="25"/>
      <c r="F392" s="23" t="s">
        <v>121</v>
      </c>
      <c r="G392" s="71">
        <v>600</v>
      </c>
      <c r="H392" s="71">
        <f t="shared" si="53"/>
        <v>900</v>
      </c>
      <c r="K392" s="21"/>
      <c r="M392" s="71">
        <v>600</v>
      </c>
      <c r="N392" s="71">
        <f t="shared" si="49"/>
        <v>900</v>
      </c>
      <c r="O392" s="29"/>
      <c r="P392" s="30">
        <v>610</v>
      </c>
      <c r="Q392" s="30">
        <v>915</v>
      </c>
      <c r="R392" s="33">
        <v>610</v>
      </c>
      <c r="S392" s="33">
        <f t="shared" si="50"/>
        <v>915</v>
      </c>
      <c r="T392" s="30">
        <v>610</v>
      </c>
      <c r="U392" s="31">
        <v>915</v>
      </c>
      <c r="V392" s="33">
        <v>610</v>
      </c>
      <c r="W392" s="36">
        <v>915</v>
      </c>
      <c r="X392" s="55">
        <v>610</v>
      </c>
      <c r="Y392" s="55">
        <v>915</v>
      </c>
      <c r="Z392" s="33">
        <v>610</v>
      </c>
      <c r="AA392" s="37">
        <v>915</v>
      </c>
      <c r="AB392" s="42">
        <v>600</v>
      </c>
      <c r="AC392" s="43">
        <f t="shared" si="51"/>
        <v>900</v>
      </c>
      <c r="AD392" s="33">
        <f>600*(1+2%)</f>
        <v>612</v>
      </c>
      <c r="AE392" s="33">
        <f t="shared" si="54"/>
        <v>918</v>
      </c>
      <c r="AF392" s="30">
        <v>610</v>
      </c>
      <c r="AG392" s="48">
        <f t="shared" si="55"/>
        <v>915</v>
      </c>
      <c r="AH392" s="44">
        <v>826.88</v>
      </c>
      <c r="AI392" s="44">
        <f t="shared" si="52"/>
        <v>1240.32</v>
      </c>
      <c r="AJ392" s="79">
        <v>600</v>
      </c>
      <c r="AK392" s="79">
        <v>900</v>
      </c>
      <c r="AL392" s="94"/>
      <c r="AM392" s="94"/>
    </row>
    <row r="393" spans="1:39" ht="99.15" hidden="1" customHeight="1" x14ac:dyDescent="0.3">
      <c r="A393" s="23">
        <v>367</v>
      </c>
      <c r="B393" s="24" t="s">
        <v>303</v>
      </c>
      <c r="C393" s="23" t="s">
        <v>629</v>
      </c>
      <c r="D393" s="24" t="s">
        <v>349</v>
      </c>
      <c r="E393" s="25"/>
      <c r="F393" s="23" t="s">
        <v>126</v>
      </c>
      <c r="G393" s="71">
        <v>1100</v>
      </c>
      <c r="H393" s="71">
        <f t="shared" si="53"/>
        <v>1650</v>
      </c>
      <c r="K393" s="21"/>
      <c r="M393" s="71">
        <v>1100</v>
      </c>
      <c r="N393" s="71">
        <f t="shared" si="49"/>
        <v>1650</v>
      </c>
      <c r="O393" s="29"/>
      <c r="P393" s="30">
        <v>1017</v>
      </c>
      <c r="Q393" s="30">
        <v>1525.5</v>
      </c>
      <c r="R393" s="33">
        <v>1017</v>
      </c>
      <c r="S393" s="33">
        <f t="shared" si="50"/>
        <v>1525.5</v>
      </c>
      <c r="T393" s="30">
        <v>1017</v>
      </c>
      <c r="U393" s="31">
        <v>1525.5</v>
      </c>
      <c r="V393" s="33">
        <v>1017</v>
      </c>
      <c r="W393" s="36">
        <v>1525.5</v>
      </c>
      <c r="X393" s="55">
        <v>1017</v>
      </c>
      <c r="Y393" s="55">
        <v>1525</v>
      </c>
      <c r="Z393" s="33">
        <v>1017</v>
      </c>
      <c r="AA393" s="37">
        <v>1525.5</v>
      </c>
      <c r="AB393" s="42">
        <v>1100</v>
      </c>
      <c r="AC393" s="43">
        <f t="shared" si="51"/>
        <v>1650</v>
      </c>
      <c r="AD393" s="33">
        <f>1000*(1+2%)</f>
        <v>1020</v>
      </c>
      <c r="AE393" s="33">
        <f t="shared" si="54"/>
        <v>1530</v>
      </c>
      <c r="AF393" s="30">
        <v>1017</v>
      </c>
      <c r="AG393" s="48">
        <f t="shared" si="55"/>
        <v>1525.5</v>
      </c>
      <c r="AH393" s="44">
        <v>661.96</v>
      </c>
      <c r="AI393" s="44">
        <f t="shared" si="52"/>
        <v>992.94</v>
      </c>
      <c r="AJ393" s="79">
        <v>1000</v>
      </c>
      <c r="AK393" s="79">
        <v>1500</v>
      </c>
      <c r="AL393" s="94"/>
      <c r="AM393" s="94"/>
    </row>
    <row r="394" spans="1:39" ht="99.15" hidden="1" customHeight="1" x14ac:dyDescent="0.3">
      <c r="A394" s="26">
        <v>368</v>
      </c>
      <c r="B394" s="24" t="s">
        <v>303</v>
      </c>
      <c r="C394" s="23" t="s">
        <v>629</v>
      </c>
      <c r="D394" s="24" t="s">
        <v>350</v>
      </c>
      <c r="E394" s="25"/>
      <c r="F394" s="23" t="s">
        <v>126</v>
      </c>
      <c r="G394" s="71">
        <v>1000</v>
      </c>
      <c r="H394" s="71">
        <f t="shared" si="53"/>
        <v>1500</v>
      </c>
      <c r="K394" s="21"/>
      <c r="M394" s="71">
        <v>1000</v>
      </c>
      <c r="N394" s="71">
        <f t="shared" si="49"/>
        <v>1500</v>
      </c>
      <c r="O394" s="29"/>
      <c r="P394" s="30">
        <v>1017</v>
      </c>
      <c r="Q394" s="30">
        <v>1525.5</v>
      </c>
      <c r="R394" s="33">
        <v>1017</v>
      </c>
      <c r="S394" s="33">
        <f t="shared" si="50"/>
        <v>1525.5</v>
      </c>
      <c r="T394" s="30">
        <v>1017</v>
      </c>
      <c r="U394" s="31">
        <v>1525.5</v>
      </c>
      <c r="V394" s="33">
        <v>1017</v>
      </c>
      <c r="W394" s="36">
        <v>1525.5</v>
      </c>
      <c r="X394" s="55">
        <v>1017</v>
      </c>
      <c r="Y394" s="55">
        <v>1525</v>
      </c>
      <c r="Z394" s="33">
        <v>1017</v>
      </c>
      <c r="AA394" s="37">
        <v>1525.5</v>
      </c>
      <c r="AB394" s="42">
        <v>600</v>
      </c>
      <c r="AC394" s="43">
        <f t="shared" si="51"/>
        <v>900</v>
      </c>
      <c r="AD394" s="33">
        <f>1000*(1+2%)</f>
        <v>1020</v>
      </c>
      <c r="AE394" s="33">
        <f t="shared" si="54"/>
        <v>1530</v>
      </c>
      <c r="AF394" s="30">
        <v>1017</v>
      </c>
      <c r="AG394" s="48">
        <f t="shared" si="55"/>
        <v>1525.5</v>
      </c>
      <c r="AH394" s="44">
        <v>557.41999999999996</v>
      </c>
      <c r="AI394" s="44">
        <f t="shared" si="52"/>
        <v>836.12999999999988</v>
      </c>
      <c r="AJ394" s="79">
        <v>1000</v>
      </c>
      <c r="AK394" s="79">
        <v>1500</v>
      </c>
      <c r="AL394" s="92" t="s">
        <v>890</v>
      </c>
      <c r="AM394" s="93" t="s">
        <v>783</v>
      </c>
    </row>
    <row r="395" spans="1:39" ht="99.15" hidden="1" customHeight="1" x14ac:dyDescent="0.3">
      <c r="A395" s="23">
        <v>369</v>
      </c>
      <c r="B395" s="24" t="s">
        <v>303</v>
      </c>
      <c r="C395" s="23" t="s">
        <v>629</v>
      </c>
      <c r="D395" s="24" t="s">
        <v>351</v>
      </c>
      <c r="E395" s="25"/>
      <c r="F395" s="23" t="s">
        <v>305</v>
      </c>
      <c r="G395" s="71">
        <v>1000</v>
      </c>
      <c r="H395" s="71">
        <f t="shared" si="53"/>
        <v>1500</v>
      </c>
      <c r="K395" s="21"/>
      <c r="M395" s="71">
        <v>1000</v>
      </c>
      <c r="N395" s="71">
        <f t="shared" si="49"/>
        <v>1500</v>
      </c>
      <c r="O395" s="29"/>
      <c r="P395" s="30">
        <v>1017</v>
      </c>
      <c r="Q395" s="30">
        <v>1525.5</v>
      </c>
      <c r="R395" s="33">
        <v>1017</v>
      </c>
      <c r="S395" s="33">
        <f t="shared" si="50"/>
        <v>1525.5</v>
      </c>
      <c r="T395" s="30">
        <v>1017</v>
      </c>
      <c r="U395" s="31">
        <v>1525.5</v>
      </c>
      <c r="V395" s="33">
        <v>1017</v>
      </c>
      <c r="W395" s="36">
        <v>1525.5</v>
      </c>
      <c r="X395" s="55">
        <v>1017</v>
      </c>
      <c r="Y395" s="55">
        <v>1525</v>
      </c>
      <c r="Z395" s="33">
        <v>1017</v>
      </c>
      <c r="AA395" s="37">
        <v>1525.5</v>
      </c>
      <c r="AB395" s="42">
        <v>1100</v>
      </c>
      <c r="AC395" s="43">
        <f t="shared" si="51"/>
        <v>1650</v>
      </c>
      <c r="AD395" s="33">
        <f>1000*(1+2%)</f>
        <v>1020</v>
      </c>
      <c r="AE395" s="33">
        <f t="shared" si="54"/>
        <v>1530</v>
      </c>
      <c r="AF395" s="30">
        <v>1017</v>
      </c>
      <c r="AG395" s="48">
        <f t="shared" si="55"/>
        <v>1525.5</v>
      </c>
      <c r="AH395" s="44">
        <v>919</v>
      </c>
      <c r="AI395" s="44">
        <f t="shared" si="52"/>
        <v>1378.5</v>
      </c>
      <c r="AJ395" s="79">
        <v>1000</v>
      </c>
      <c r="AK395" s="79">
        <v>1500</v>
      </c>
      <c r="AL395" s="94" t="s">
        <v>1118</v>
      </c>
      <c r="AM395" s="93" t="s">
        <v>783</v>
      </c>
    </row>
    <row r="396" spans="1:39" ht="99.15" hidden="1" customHeight="1" x14ac:dyDescent="0.3">
      <c r="A396" s="26">
        <v>370</v>
      </c>
      <c r="B396" s="24" t="s">
        <v>303</v>
      </c>
      <c r="C396" s="23" t="s">
        <v>629</v>
      </c>
      <c r="D396" s="24" t="s">
        <v>352</v>
      </c>
      <c r="E396" s="25"/>
      <c r="F396" s="23" t="s">
        <v>13</v>
      </c>
      <c r="G396" s="71">
        <v>700</v>
      </c>
      <c r="H396" s="71">
        <f t="shared" si="53"/>
        <v>1050</v>
      </c>
      <c r="K396" s="21"/>
      <c r="M396" s="71">
        <v>700</v>
      </c>
      <c r="N396" s="71">
        <f t="shared" si="49"/>
        <v>1050</v>
      </c>
      <c r="O396" s="29"/>
      <c r="P396" s="30">
        <v>610</v>
      </c>
      <c r="Q396" s="30">
        <v>915</v>
      </c>
      <c r="R396" s="33">
        <v>610</v>
      </c>
      <c r="S396" s="33">
        <f t="shared" si="50"/>
        <v>915</v>
      </c>
      <c r="T396" s="30">
        <v>610</v>
      </c>
      <c r="U396" s="31">
        <v>915</v>
      </c>
      <c r="V396" s="33">
        <v>610</v>
      </c>
      <c r="W396" s="36">
        <v>915</v>
      </c>
      <c r="X396" s="55">
        <v>610</v>
      </c>
      <c r="Y396" s="55">
        <v>915</v>
      </c>
      <c r="Z396" s="33">
        <v>610</v>
      </c>
      <c r="AA396" s="37">
        <v>915</v>
      </c>
      <c r="AB396" s="42">
        <v>1000</v>
      </c>
      <c r="AC396" s="43">
        <f t="shared" si="51"/>
        <v>1500</v>
      </c>
      <c r="AD396" s="33">
        <f>600*(1+2%)</f>
        <v>612</v>
      </c>
      <c r="AE396" s="33">
        <f t="shared" si="54"/>
        <v>918</v>
      </c>
      <c r="AF396" s="30">
        <v>610</v>
      </c>
      <c r="AG396" s="48">
        <f t="shared" si="55"/>
        <v>915</v>
      </c>
      <c r="AH396" s="44">
        <v>421.33</v>
      </c>
      <c r="AI396" s="44">
        <f t="shared" si="52"/>
        <v>631.995</v>
      </c>
      <c r="AJ396" s="79">
        <v>600</v>
      </c>
      <c r="AK396" s="79">
        <v>900</v>
      </c>
      <c r="AL396" s="94" t="s">
        <v>1119</v>
      </c>
      <c r="AM396" s="93" t="s">
        <v>783</v>
      </c>
    </row>
    <row r="397" spans="1:39" ht="99.15" hidden="1" customHeight="1" x14ac:dyDescent="0.3">
      <c r="A397" s="23">
        <v>371</v>
      </c>
      <c r="B397" s="24" t="s">
        <v>303</v>
      </c>
      <c r="C397" s="23" t="s">
        <v>629</v>
      </c>
      <c r="D397" s="24" t="s">
        <v>353</v>
      </c>
      <c r="E397" s="25"/>
      <c r="F397" s="23" t="s">
        <v>13</v>
      </c>
      <c r="G397" s="71">
        <v>1200</v>
      </c>
      <c r="H397" s="71">
        <f t="shared" si="53"/>
        <v>1800</v>
      </c>
      <c r="K397" s="21"/>
      <c r="M397" s="71">
        <v>1200</v>
      </c>
      <c r="N397" s="71">
        <f t="shared" si="49"/>
        <v>1800</v>
      </c>
      <c r="O397" s="29"/>
      <c r="P397" s="30">
        <v>1220</v>
      </c>
      <c r="Q397" s="30">
        <v>1830</v>
      </c>
      <c r="R397" s="33">
        <v>1220</v>
      </c>
      <c r="S397" s="33">
        <f t="shared" si="50"/>
        <v>1830</v>
      </c>
      <c r="T397" s="30">
        <v>1220</v>
      </c>
      <c r="U397" s="31">
        <v>1830</v>
      </c>
      <c r="V397" s="33">
        <v>1220</v>
      </c>
      <c r="W397" s="36">
        <v>1830</v>
      </c>
      <c r="X397" s="55">
        <v>1220</v>
      </c>
      <c r="Y397" s="55">
        <v>1830</v>
      </c>
      <c r="Z397" s="33">
        <v>1220</v>
      </c>
      <c r="AA397" s="37">
        <v>1830</v>
      </c>
      <c r="AB397" s="42">
        <v>1200</v>
      </c>
      <c r="AC397" s="43">
        <f t="shared" si="51"/>
        <v>1800</v>
      </c>
      <c r="AD397" s="33">
        <f>1200*(1+2%)</f>
        <v>1224</v>
      </c>
      <c r="AE397" s="33">
        <f t="shared" si="54"/>
        <v>1836</v>
      </c>
      <c r="AF397" s="30">
        <v>1220</v>
      </c>
      <c r="AG397" s="48">
        <f t="shared" si="55"/>
        <v>1830</v>
      </c>
      <c r="AH397" s="44">
        <v>1065.49</v>
      </c>
      <c r="AI397" s="44">
        <f t="shared" si="52"/>
        <v>1598.2350000000001</v>
      </c>
      <c r="AJ397" s="79">
        <v>1200</v>
      </c>
      <c r="AK397" s="79">
        <v>1800</v>
      </c>
      <c r="AL397" s="94" t="s">
        <v>1120</v>
      </c>
      <c r="AM397" s="93" t="s">
        <v>783</v>
      </c>
    </row>
    <row r="398" spans="1:39" ht="99.15" hidden="1" customHeight="1" x14ac:dyDescent="0.3">
      <c r="A398" s="26">
        <v>372</v>
      </c>
      <c r="B398" s="24" t="s">
        <v>303</v>
      </c>
      <c r="C398" s="23" t="s">
        <v>629</v>
      </c>
      <c r="D398" s="24" t="s">
        <v>354</v>
      </c>
      <c r="E398" s="25"/>
      <c r="F398" s="23" t="s">
        <v>355</v>
      </c>
      <c r="G398" s="71">
        <v>600</v>
      </c>
      <c r="H398" s="71">
        <f t="shared" si="53"/>
        <v>900</v>
      </c>
      <c r="K398" s="21"/>
      <c r="M398" s="71">
        <v>600</v>
      </c>
      <c r="N398" s="71">
        <f t="shared" si="49"/>
        <v>900</v>
      </c>
      <c r="O398" s="29"/>
      <c r="P398" s="30">
        <v>610</v>
      </c>
      <c r="Q398" s="30">
        <v>915</v>
      </c>
      <c r="R398" s="33">
        <v>610</v>
      </c>
      <c r="S398" s="33">
        <f t="shared" si="50"/>
        <v>915</v>
      </c>
      <c r="T398" s="30">
        <v>610</v>
      </c>
      <c r="U398" s="31">
        <v>915</v>
      </c>
      <c r="V398" s="33">
        <v>610</v>
      </c>
      <c r="W398" s="36">
        <v>915</v>
      </c>
      <c r="X398" s="55">
        <v>610</v>
      </c>
      <c r="Y398" s="55">
        <v>915</v>
      </c>
      <c r="Z398" s="33">
        <v>610</v>
      </c>
      <c r="AA398" s="37">
        <v>915</v>
      </c>
      <c r="AB398" s="42">
        <v>500</v>
      </c>
      <c r="AC398" s="43">
        <f t="shared" si="51"/>
        <v>750</v>
      </c>
      <c r="AD398" s="33">
        <f>600*(1+2%)</f>
        <v>612</v>
      </c>
      <c r="AE398" s="33">
        <f t="shared" si="54"/>
        <v>918</v>
      </c>
      <c r="AF398" s="30">
        <v>610</v>
      </c>
      <c r="AG398" s="48">
        <f t="shared" si="55"/>
        <v>915</v>
      </c>
      <c r="AH398" s="44">
        <v>212.92</v>
      </c>
      <c r="AI398" s="44">
        <f t="shared" si="52"/>
        <v>319.38</v>
      </c>
      <c r="AJ398" s="79">
        <v>600</v>
      </c>
      <c r="AK398" s="79">
        <v>900</v>
      </c>
      <c r="AL398" s="94" t="s">
        <v>1121</v>
      </c>
      <c r="AM398" s="93" t="s">
        <v>783</v>
      </c>
    </row>
    <row r="399" spans="1:39" ht="99.15" hidden="1" customHeight="1" x14ac:dyDescent="0.3">
      <c r="A399" s="23">
        <v>373</v>
      </c>
      <c r="B399" s="24" t="s">
        <v>303</v>
      </c>
      <c r="C399" s="23" t="s">
        <v>356</v>
      </c>
      <c r="D399" s="24" t="s">
        <v>638</v>
      </c>
      <c r="E399" s="25"/>
      <c r="F399" s="23" t="s">
        <v>357</v>
      </c>
      <c r="G399" s="82" t="s">
        <v>776</v>
      </c>
      <c r="H399" s="82" t="s">
        <v>776</v>
      </c>
      <c r="K399" s="21"/>
      <c r="M399" s="82" t="s">
        <v>776</v>
      </c>
      <c r="N399" s="82" t="s">
        <v>776</v>
      </c>
      <c r="O399" s="29"/>
      <c r="P399" s="40" t="s">
        <v>775</v>
      </c>
      <c r="Q399" s="40" t="s">
        <v>775</v>
      </c>
      <c r="R399" s="34" t="s">
        <v>775</v>
      </c>
      <c r="S399" s="34" t="s">
        <v>775</v>
      </c>
      <c r="T399" s="40" t="s">
        <v>775</v>
      </c>
      <c r="U399" s="40" t="s">
        <v>775</v>
      </c>
      <c r="V399" s="34" t="s">
        <v>775</v>
      </c>
      <c r="W399" s="34" t="s">
        <v>775</v>
      </c>
      <c r="X399" s="40" t="s">
        <v>775</v>
      </c>
      <c r="Y399" s="40" t="s">
        <v>775</v>
      </c>
      <c r="Z399" s="34" t="s">
        <v>775</v>
      </c>
      <c r="AA399" s="34" t="s">
        <v>775</v>
      </c>
      <c r="AB399" s="40" t="s">
        <v>775</v>
      </c>
      <c r="AC399" s="40" t="s">
        <v>775</v>
      </c>
      <c r="AD399" s="33">
        <f>600*(1+2%)</f>
        <v>612</v>
      </c>
      <c r="AE399" s="33">
        <f t="shared" si="54"/>
        <v>918</v>
      </c>
      <c r="AF399" s="40" t="s">
        <v>775</v>
      </c>
      <c r="AG399" s="77" t="s">
        <v>775</v>
      </c>
      <c r="AH399" s="34" t="s">
        <v>775</v>
      </c>
      <c r="AI399" s="34" t="s">
        <v>775</v>
      </c>
      <c r="AJ399" s="48" t="s">
        <v>775</v>
      </c>
      <c r="AK399" s="48" t="s">
        <v>775</v>
      </c>
      <c r="AL399" s="94" t="s">
        <v>1122</v>
      </c>
      <c r="AM399" s="93" t="s">
        <v>783</v>
      </c>
    </row>
    <row r="400" spans="1:39" ht="99.15" hidden="1" customHeight="1" x14ac:dyDescent="0.3">
      <c r="A400" s="26">
        <v>374</v>
      </c>
      <c r="B400" s="24" t="s">
        <v>303</v>
      </c>
      <c r="C400" s="23" t="s">
        <v>356</v>
      </c>
      <c r="D400" s="24" t="s">
        <v>639</v>
      </c>
      <c r="E400" s="25"/>
      <c r="F400" s="23" t="s">
        <v>357</v>
      </c>
      <c r="G400" s="82" t="s">
        <v>776</v>
      </c>
      <c r="H400" s="82" t="s">
        <v>776</v>
      </c>
      <c r="K400" s="21"/>
      <c r="M400" s="82" t="s">
        <v>776</v>
      </c>
      <c r="N400" s="82" t="s">
        <v>776</v>
      </c>
      <c r="O400" s="29"/>
      <c r="P400" s="40" t="s">
        <v>775</v>
      </c>
      <c r="Q400" s="40" t="s">
        <v>775</v>
      </c>
      <c r="R400" s="34" t="s">
        <v>775</v>
      </c>
      <c r="S400" s="34" t="s">
        <v>775</v>
      </c>
      <c r="T400" s="40" t="s">
        <v>775</v>
      </c>
      <c r="U400" s="40" t="s">
        <v>775</v>
      </c>
      <c r="V400" s="34" t="s">
        <v>775</v>
      </c>
      <c r="W400" s="34" t="s">
        <v>775</v>
      </c>
      <c r="X400" s="40" t="s">
        <v>775</v>
      </c>
      <c r="Y400" s="40" t="s">
        <v>775</v>
      </c>
      <c r="Z400" s="34" t="s">
        <v>775</v>
      </c>
      <c r="AA400" s="34" t="s">
        <v>775</v>
      </c>
      <c r="AB400" s="40" t="s">
        <v>775</v>
      </c>
      <c r="AC400" s="40" t="s">
        <v>775</v>
      </c>
      <c r="AD400" s="33">
        <f>600*(1+2%)</f>
        <v>612</v>
      </c>
      <c r="AE400" s="33">
        <f t="shared" si="54"/>
        <v>918</v>
      </c>
      <c r="AF400" s="40" t="s">
        <v>775</v>
      </c>
      <c r="AG400" s="77" t="s">
        <v>775</v>
      </c>
      <c r="AH400" s="34" t="s">
        <v>775</v>
      </c>
      <c r="AI400" s="34" t="s">
        <v>775</v>
      </c>
      <c r="AJ400" s="48" t="s">
        <v>775</v>
      </c>
      <c r="AK400" s="48" t="s">
        <v>775</v>
      </c>
      <c r="AL400" s="94" t="s">
        <v>1123</v>
      </c>
      <c r="AM400" s="93" t="s">
        <v>783</v>
      </c>
    </row>
    <row r="401" spans="1:39" ht="99.15" hidden="1" customHeight="1" x14ac:dyDescent="0.3">
      <c r="A401" s="23">
        <v>375</v>
      </c>
      <c r="B401" s="24" t="s">
        <v>303</v>
      </c>
      <c r="C401" s="23" t="s">
        <v>356</v>
      </c>
      <c r="D401" s="24" t="s">
        <v>358</v>
      </c>
      <c r="E401" s="25" t="s">
        <v>359</v>
      </c>
      <c r="F401" s="23" t="s">
        <v>13</v>
      </c>
      <c r="G401" s="74" t="s">
        <v>776</v>
      </c>
      <c r="H401" s="74" t="s">
        <v>776</v>
      </c>
      <c r="I401" s="61" t="s">
        <v>776</v>
      </c>
      <c r="J401" s="61" t="s">
        <v>776</v>
      </c>
      <c r="K401" s="61" t="s">
        <v>776</v>
      </c>
      <c r="L401" s="61" t="s">
        <v>776</v>
      </c>
      <c r="M401" s="74" t="s">
        <v>776</v>
      </c>
      <c r="N401" s="74" t="s">
        <v>776</v>
      </c>
      <c r="O401" s="29"/>
      <c r="P401" s="40" t="s">
        <v>775</v>
      </c>
      <c r="Q401" s="40" t="s">
        <v>775</v>
      </c>
      <c r="R401" s="34" t="s">
        <v>775</v>
      </c>
      <c r="S401" s="34" t="s">
        <v>775</v>
      </c>
      <c r="T401" s="40" t="s">
        <v>775</v>
      </c>
      <c r="U401" s="40" t="s">
        <v>775</v>
      </c>
      <c r="V401" s="34" t="s">
        <v>775</v>
      </c>
      <c r="W401" s="34" t="s">
        <v>775</v>
      </c>
      <c r="X401" s="40" t="s">
        <v>775</v>
      </c>
      <c r="Y401" s="40" t="s">
        <v>775</v>
      </c>
      <c r="Z401" s="34" t="s">
        <v>775</v>
      </c>
      <c r="AA401" s="34" t="s">
        <v>775</v>
      </c>
      <c r="AB401" s="40" t="s">
        <v>775</v>
      </c>
      <c r="AC401" s="40" t="s">
        <v>775</v>
      </c>
      <c r="AD401" s="34" t="s">
        <v>775</v>
      </c>
      <c r="AE401" s="34" t="s">
        <v>775</v>
      </c>
      <c r="AF401" s="40" t="s">
        <v>775</v>
      </c>
      <c r="AG401" s="77" t="s">
        <v>775</v>
      </c>
      <c r="AH401" s="34" t="s">
        <v>775</v>
      </c>
      <c r="AI401" s="34" t="s">
        <v>775</v>
      </c>
      <c r="AJ401" s="48" t="s">
        <v>775</v>
      </c>
      <c r="AK401" s="48" t="s">
        <v>775</v>
      </c>
      <c r="AL401" s="94" t="s">
        <v>1124</v>
      </c>
      <c r="AM401" s="93" t="s">
        <v>783</v>
      </c>
    </row>
    <row r="402" spans="1:39" ht="99.15" hidden="1" customHeight="1" x14ac:dyDescent="0.3">
      <c r="A402" s="26">
        <v>376</v>
      </c>
      <c r="B402" s="24" t="s">
        <v>303</v>
      </c>
      <c r="C402" s="23" t="s">
        <v>356</v>
      </c>
      <c r="D402" s="24" t="s">
        <v>360</v>
      </c>
      <c r="E402" s="25" t="s">
        <v>359</v>
      </c>
      <c r="F402" s="23" t="s">
        <v>13</v>
      </c>
      <c r="G402" s="74" t="s">
        <v>776</v>
      </c>
      <c r="H402" s="74" t="s">
        <v>776</v>
      </c>
      <c r="I402" s="61" t="s">
        <v>776</v>
      </c>
      <c r="J402" s="61" t="s">
        <v>776</v>
      </c>
      <c r="K402" s="61" t="s">
        <v>776</v>
      </c>
      <c r="L402" s="61" t="s">
        <v>776</v>
      </c>
      <c r="M402" s="74" t="s">
        <v>776</v>
      </c>
      <c r="N402" s="74" t="s">
        <v>776</v>
      </c>
      <c r="O402" s="29"/>
      <c r="P402" s="40" t="s">
        <v>775</v>
      </c>
      <c r="Q402" s="40" t="s">
        <v>775</v>
      </c>
      <c r="R402" s="34" t="s">
        <v>775</v>
      </c>
      <c r="S402" s="34" t="s">
        <v>775</v>
      </c>
      <c r="T402" s="40" t="s">
        <v>775</v>
      </c>
      <c r="U402" s="40" t="s">
        <v>775</v>
      </c>
      <c r="V402" s="34" t="s">
        <v>775</v>
      </c>
      <c r="W402" s="34" t="s">
        <v>775</v>
      </c>
      <c r="X402" s="40" t="s">
        <v>775</v>
      </c>
      <c r="Y402" s="40" t="s">
        <v>775</v>
      </c>
      <c r="Z402" s="34" t="s">
        <v>775</v>
      </c>
      <c r="AA402" s="34" t="s">
        <v>775</v>
      </c>
      <c r="AB402" s="40" t="s">
        <v>775</v>
      </c>
      <c r="AC402" s="40" t="s">
        <v>775</v>
      </c>
      <c r="AD402" s="34" t="s">
        <v>775</v>
      </c>
      <c r="AE402" s="34" t="s">
        <v>775</v>
      </c>
      <c r="AF402" s="40" t="s">
        <v>775</v>
      </c>
      <c r="AG402" s="77" t="s">
        <v>775</v>
      </c>
      <c r="AH402" s="34" t="s">
        <v>775</v>
      </c>
      <c r="AI402" s="34" t="s">
        <v>775</v>
      </c>
      <c r="AJ402" s="48" t="s">
        <v>775</v>
      </c>
      <c r="AK402" s="48" t="s">
        <v>775</v>
      </c>
      <c r="AL402" s="94" t="s">
        <v>1125</v>
      </c>
      <c r="AM402" s="93" t="s">
        <v>783</v>
      </c>
    </row>
    <row r="403" spans="1:39" ht="99.15" hidden="1" customHeight="1" x14ac:dyDescent="0.3">
      <c r="A403" s="23">
        <v>377</v>
      </c>
      <c r="B403" s="24" t="s">
        <v>303</v>
      </c>
      <c r="C403" s="23" t="s">
        <v>356</v>
      </c>
      <c r="D403" s="24" t="s">
        <v>640</v>
      </c>
      <c r="E403" s="25" t="s">
        <v>359</v>
      </c>
      <c r="F403" s="23" t="s">
        <v>13</v>
      </c>
      <c r="G403" s="74" t="s">
        <v>776</v>
      </c>
      <c r="H403" s="74" t="s">
        <v>776</v>
      </c>
      <c r="I403" s="61" t="s">
        <v>776</v>
      </c>
      <c r="J403" s="61" t="s">
        <v>776</v>
      </c>
      <c r="K403" s="61" t="s">
        <v>776</v>
      </c>
      <c r="L403" s="61" t="s">
        <v>776</v>
      </c>
      <c r="M403" s="74" t="s">
        <v>776</v>
      </c>
      <c r="N403" s="74" t="s">
        <v>776</v>
      </c>
      <c r="O403" s="29"/>
      <c r="P403" s="40" t="s">
        <v>775</v>
      </c>
      <c r="Q403" s="40" t="s">
        <v>775</v>
      </c>
      <c r="R403" s="34" t="s">
        <v>775</v>
      </c>
      <c r="S403" s="34" t="s">
        <v>775</v>
      </c>
      <c r="T403" s="40" t="s">
        <v>775</v>
      </c>
      <c r="U403" s="40" t="s">
        <v>775</v>
      </c>
      <c r="V403" s="34" t="s">
        <v>775</v>
      </c>
      <c r="W403" s="34" t="s">
        <v>775</v>
      </c>
      <c r="X403" s="40" t="s">
        <v>775</v>
      </c>
      <c r="Y403" s="40" t="s">
        <v>775</v>
      </c>
      <c r="Z403" s="34" t="s">
        <v>775</v>
      </c>
      <c r="AA403" s="34" t="s">
        <v>775</v>
      </c>
      <c r="AB403" s="40" t="s">
        <v>775</v>
      </c>
      <c r="AC403" s="40" t="s">
        <v>775</v>
      </c>
      <c r="AD403" s="34" t="s">
        <v>775</v>
      </c>
      <c r="AE403" s="34" t="s">
        <v>775</v>
      </c>
      <c r="AF403" s="40" t="s">
        <v>775</v>
      </c>
      <c r="AG403" s="77" t="s">
        <v>775</v>
      </c>
      <c r="AH403" s="34" t="s">
        <v>775</v>
      </c>
      <c r="AI403" s="34" t="s">
        <v>775</v>
      </c>
      <c r="AJ403" s="48" t="s">
        <v>775</v>
      </c>
      <c r="AK403" s="48" t="s">
        <v>775</v>
      </c>
      <c r="AL403" s="94" t="s">
        <v>1126</v>
      </c>
      <c r="AM403" s="93" t="s">
        <v>783</v>
      </c>
    </row>
    <row r="404" spans="1:39" ht="99.15" hidden="1" customHeight="1" x14ac:dyDescent="0.3">
      <c r="A404" s="26">
        <v>378</v>
      </c>
      <c r="B404" s="24" t="s">
        <v>303</v>
      </c>
      <c r="C404" s="23" t="s">
        <v>356</v>
      </c>
      <c r="D404" s="24" t="s">
        <v>361</v>
      </c>
      <c r="E404" s="25" t="s">
        <v>359</v>
      </c>
      <c r="F404" s="23" t="s">
        <v>13</v>
      </c>
      <c r="G404" s="74" t="s">
        <v>776</v>
      </c>
      <c r="H404" s="74" t="s">
        <v>776</v>
      </c>
      <c r="I404" s="61" t="s">
        <v>776</v>
      </c>
      <c r="J404" s="61" t="s">
        <v>776</v>
      </c>
      <c r="K404" s="61" t="s">
        <v>776</v>
      </c>
      <c r="L404" s="61" t="s">
        <v>776</v>
      </c>
      <c r="M404" s="74" t="s">
        <v>776</v>
      </c>
      <c r="N404" s="74" t="s">
        <v>776</v>
      </c>
      <c r="O404" s="29"/>
      <c r="P404" s="40" t="s">
        <v>775</v>
      </c>
      <c r="Q404" s="40" t="s">
        <v>775</v>
      </c>
      <c r="R404" s="34" t="s">
        <v>775</v>
      </c>
      <c r="S404" s="34" t="s">
        <v>775</v>
      </c>
      <c r="T404" s="40" t="s">
        <v>775</v>
      </c>
      <c r="U404" s="40" t="s">
        <v>775</v>
      </c>
      <c r="V404" s="34" t="s">
        <v>775</v>
      </c>
      <c r="W404" s="34" t="s">
        <v>775</v>
      </c>
      <c r="X404" s="40" t="s">
        <v>775</v>
      </c>
      <c r="Y404" s="40" t="s">
        <v>775</v>
      </c>
      <c r="Z404" s="34" t="s">
        <v>775</v>
      </c>
      <c r="AA404" s="34" t="s">
        <v>775</v>
      </c>
      <c r="AB404" s="40" t="s">
        <v>775</v>
      </c>
      <c r="AC404" s="40" t="s">
        <v>775</v>
      </c>
      <c r="AD404" s="34" t="s">
        <v>775</v>
      </c>
      <c r="AE404" s="34" t="s">
        <v>775</v>
      </c>
      <c r="AF404" s="40" t="s">
        <v>775</v>
      </c>
      <c r="AG404" s="77" t="s">
        <v>775</v>
      </c>
      <c r="AH404" s="34" t="s">
        <v>775</v>
      </c>
      <c r="AI404" s="34" t="s">
        <v>775</v>
      </c>
      <c r="AJ404" s="48" t="s">
        <v>775</v>
      </c>
      <c r="AK404" s="48" t="s">
        <v>775</v>
      </c>
      <c r="AL404" s="94" t="s">
        <v>1127</v>
      </c>
      <c r="AM404" s="93" t="s">
        <v>783</v>
      </c>
    </row>
    <row r="405" spans="1:39" ht="99.15" hidden="1" customHeight="1" x14ac:dyDescent="0.3">
      <c r="A405" s="23">
        <v>379</v>
      </c>
      <c r="B405" s="24" t="s">
        <v>303</v>
      </c>
      <c r="C405" s="23" t="s">
        <v>356</v>
      </c>
      <c r="D405" s="24" t="s">
        <v>362</v>
      </c>
      <c r="E405" s="25" t="s">
        <v>359</v>
      </c>
      <c r="F405" s="23" t="s">
        <v>13</v>
      </c>
      <c r="G405" s="74" t="s">
        <v>776</v>
      </c>
      <c r="H405" s="74" t="s">
        <v>776</v>
      </c>
      <c r="I405" s="61" t="s">
        <v>776</v>
      </c>
      <c r="J405" s="61" t="s">
        <v>776</v>
      </c>
      <c r="K405" s="61" t="s">
        <v>776</v>
      </c>
      <c r="L405" s="61" t="s">
        <v>776</v>
      </c>
      <c r="M405" s="74" t="s">
        <v>776</v>
      </c>
      <c r="N405" s="74" t="s">
        <v>776</v>
      </c>
      <c r="O405" s="29"/>
      <c r="P405" s="40" t="s">
        <v>775</v>
      </c>
      <c r="Q405" s="40" t="s">
        <v>775</v>
      </c>
      <c r="R405" s="34" t="s">
        <v>775</v>
      </c>
      <c r="S405" s="34" t="s">
        <v>775</v>
      </c>
      <c r="T405" s="40" t="s">
        <v>775</v>
      </c>
      <c r="U405" s="40" t="s">
        <v>775</v>
      </c>
      <c r="V405" s="34" t="s">
        <v>775</v>
      </c>
      <c r="W405" s="34" t="s">
        <v>775</v>
      </c>
      <c r="X405" s="40" t="s">
        <v>775</v>
      </c>
      <c r="Y405" s="40" t="s">
        <v>775</v>
      </c>
      <c r="Z405" s="34" t="s">
        <v>775</v>
      </c>
      <c r="AA405" s="34" t="s">
        <v>775</v>
      </c>
      <c r="AB405" s="40" t="s">
        <v>775</v>
      </c>
      <c r="AC405" s="40" t="s">
        <v>775</v>
      </c>
      <c r="AD405" s="34" t="s">
        <v>775</v>
      </c>
      <c r="AE405" s="34" t="s">
        <v>775</v>
      </c>
      <c r="AF405" s="40" t="s">
        <v>775</v>
      </c>
      <c r="AG405" s="77" t="s">
        <v>775</v>
      </c>
      <c r="AH405" s="34" t="s">
        <v>775</v>
      </c>
      <c r="AI405" s="34" t="s">
        <v>775</v>
      </c>
      <c r="AJ405" s="48" t="s">
        <v>775</v>
      </c>
      <c r="AK405" s="48" t="s">
        <v>775</v>
      </c>
      <c r="AL405" s="94" t="s">
        <v>1128</v>
      </c>
      <c r="AM405" s="93" t="s">
        <v>783</v>
      </c>
    </row>
    <row r="406" spans="1:39" ht="99.15" customHeight="1" x14ac:dyDescent="0.3">
      <c r="A406" s="26">
        <v>380</v>
      </c>
      <c r="B406" s="24" t="s">
        <v>303</v>
      </c>
      <c r="C406" s="23" t="s">
        <v>356</v>
      </c>
      <c r="D406" s="24" t="s">
        <v>363</v>
      </c>
      <c r="E406" s="25" t="s">
        <v>359</v>
      </c>
      <c r="F406" s="23" t="s">
        <v>13</v>
      </c>
      <c r="G406" s="74" t="s">
        <v>776</v>
      </c>
      <c r="H406" s="74" t="s">
        <v>776</v>
      </c>
      <c r="I406" s="61" t="s">
        <v>776</v>
      </c>
      <c r="J406" s="61" t="s">
        <v>776</v>
      </c>
      <c r="K406" s="61" t="s">
        <v>776</v>
      </c>
      <c r="L406" s="61" t="s">
        <v>776</v>
      </c>
      <c r="M406" s="74" t="s">
        <v>776</v>
      </c>
      <c r="N406" s="74" t="s">
        <v>776</v>
      </c>
      <c r="O406" s="29"/>
      <c r="P406" s="40" t="s">
        <v>775</v>
      </c>
      <c r="Q406" s="40" t="s">
        <v>775</v>
      </c>
      <c r="R406" s="34" t="s">
        <v>775</v>
      </c>
      <c r="S406" s="34" t="s">
        <v>775</v>
      </c>
      <c r="T406" s="40" t="s">
        <v>775</v>
      </c>
      <c r="U406" s="40" t="s">
        <v>775</v>
      </c>
      <c r="V406" s="34" t="s">
        <v>775</v>
      </c>
      <c r="W406" s="34" t="s">
        <v>775</v>
      </c>
      <c r="X406" s="40" t="s">
        <v>775</v>
      </c>
      <c r="Y406" s="40" t="s">
        <v>775</v>
      </c>
      <c r="Z406" s="34" t="s">
        <v>775</v>
      </c>
      <c r="AA406" s="34" t="s">
        <v>775</v>
      </c>
      <c r="AB406" s="40" t="s">
        <v>775</v>
      </c>
      <c r="AC406" s="40" t="s">
        <v>775</v>
      </c>
      <c r="AD406" s="34" t="s">
        <v>775</v>
      </c>
      <c r="AE406" s="34" t="s">
        <v>775</v>
      </c>
      <c r="AF406" s="40" t="s">
        <v>775</v>
      </c>
      <c r="AG406" s="77" t="s">
        <v>775</v>
      </c>
      <c r="AH406" s="34" t="s">
        <v>775</v>
      </c>
      <c r="AI406" s="34" t="s">
        <v>775</v>
      </c>
      <c r="AJ406" s="48" t="s">
        <v>775</v>
      </c>
      <c r="AK406" s="48" t="s">
        <v>775</v>
      </c>
      <c r="AL406" s="92" t="s">
        <v>891</v>
      </c>
      <c r="AM406" s="95" t="s">
        <v>787</v>
      </c>
    </row>
    <row r="407" spans="1:39" ht="99.15" hidden="1" customHeight="1" x14ac:dyDescent="0.3">
      <c r="A407" s="23">
        <v>381</v>
      </c>
      <c r="B407" s="24" t="s">
        <v>303</v>
      </c>
      <c r="C407" s="23" t="s">
        <v>356</v>
      </c>
      <c r="D407" s="24" t="s">
        <v>364</v>
      </c>
      <c r="E407" s="25" t="s">
        <v>359</v>
      </c>
      <c r="F407" s="23" t="s">
        <v>13</v>
      </c>
      <c r="G407" s="74" t="s">
        <v>776</v>
      </c>
      <c r="H407" s="74" t="s">
        <v>776</v>
      </c>
      <c r="I407" s="61" t="s">
        <v>776</v>
      </c>
      <c r="J407" s="61" t="s">
        <v>776</v>
      </c>
      <c r="K407" s="61" t="s">
        <v>776</v>
      </c>
      <c r="L407" s="61" t="s">
        <v>776</v>
      </c>
      <c r="M407" s="74" t="s">
        <v>776</v>
      </c>
      <c r="N407" s="74" t="s">
        <v>776</v>
      </c>
      <c r="O407" s="29"/>
      <c r="P407" s="40" t="s">
        <v>775</v>
      </c>
      <c r="Q407" s="40" t="s">
        <v>775</v>
      </c>
      <c r="R407" s="34" t="s">
        <v>775</v>
      </c>
      <c r="S407" s="34" t="s">
        <v>775</v>
      </c>
      <c r="T407" s="40" t="s">
        <v>775</v>
      </c>
      <c r="U407" s="40" t="s">
        <v>775</v>
      </c>
      <c r="V407" s="34" t="s">
        <v>775</v>
      </c>
      <c r="W407" s="34" t="s">
        <v>775</v>
      </c>
      <c r="X407" s="40" t="s">
        <v>775</v>
      </c>
      <c r="Y407" s="40" t="s">
        <v>775</v>
      </c>
      <c r="Z407" s="34" t="s">
        <v>775</v>
      </c>
      <c r="AA407" s="34" t="s">
        <v>775</v>
      </c>
      <c r="AB407" s="40" t="s">
        <v>775</v>
      </c>
      <c r="AC407" s="40" t="s">
        <v>775</v>
      </c>
      <c r="AD407" s="34" t="s">
        <v>775</v>
      </c>
      <c r="AE407" s="34" t="s">
        <v>775</v>
      </c>
      <c r="AF407" s="40" t="s">
        <v>775</v>
      </c>
      <c r="AG407" s="77" t="s">
        <v>775</v>
      </c>
      <c r="AH407" s="34" t="s">
        <v>775</v>
      </c>
      <c r="AI407" s="34" t="s">
        <v>775</v>
      </c>
      <c r="AJ407" s="48" t="s">
        <v>775</v>
      </c>
      <c r="AK407" s="48" t="s">
        <v>775</v>
      </c>
      <c r="AL407" s="94" t="s">
        <v>1129</v>
      </c>
      <c r="AM407" s="93" t="s">
        <v>783</v>
      </c>
    </row>
    <row r="408" spans="1:39" ht="99.15" hidden="1" customHeight="1" x14ac:dyDescent="0.3">
      <c r="A408" s="26">
        <v>382</v>
      </c>
      <c r="B408" s="24" t="s">
        <v>303</v>
      </c>
      <c r="C408" s="23" t="s">
        <v>356</v>
      </c>
      <c r="D408" s="24" t="s">
        <v>365</v>
      </c>
      <c r="E408" s="25" t="s">
        <v>359</v>
      </c>
      <c r="F408" s="23" t="s">
        <v>13</v>
      </c>
      <c r="G408" s="74" t="s">
        <v>776</v>
      </c>
      <c r="H408" s="74" t="s">
        <v>776</v>
      </c>
      <c r="I408" s="61" t="s">
        <v>776</v>
      </c>
      <c r="J408" s="61" t="s">
        <v>776</v>
      </c>
      <c r="K408" s="61" t="s">
        <v>776</v>
      </c>
      <c r="L408" s="61" t="s">
        <v>776</v>
      </c>
      <c r="M408" s="74" t="s">
        <v>776</v>
      </c>
      <c r="N408" s="74" t="s">
        <v>776</v>
      </c>
      <c r="O408" s="29"/>
      <c r="P408" s="40" t="s">
        <v>775</v>
      </c>
      <c r="Q408" s="40" t="s">
        <v>775</v>
      </c>
      <c r="R408" s="34" t="s">
        <v>775</v>
      </c>
      <c r="S408" s="34" t="s">
        <v>775</v>
      </c>
      <c r="T408" s="40" t="s">
        <v>775</v>
      </c>
      <c r="U408" s="40" t="s">
        <v>775</v>
      </c>
      <c r="V408" s="34" t="s">
        <v>775</v>
      </c>
      <c r="W408" s="34" t="s">
        <v>775</v>
      </c>
      <c r="X408" s="40" t="s">
        <v>775</v>
      </c>
      <c r="Y408" s="40" t="s">
        <v>775</v>
      </c>
      <c r="Z408" s="34" t="s">
        <v>775</v>
      </c>
      <c r="AA408" s="34" t="s">
        <v>775</v>
      </c>
      <c r="AB408" s="40" t="s">
        <v>775</v>
      </c>
      <c r="AC408" s="40" t="s">
        <v>775</v>
      </c>
      <c r="AD408" s="34" t="s">
        <v>775</v>
      </c>
      <c r="AE408" s="34" t="s">
        <v>775</v>
      </c>
      <c r="AF408" s="40" t="s">
        <v>775</v>
      </c>
      <c r="AG408" s="77" t="s">
        <v>775</v>
      </c>
      <c r="AH408" s="34" t="s">
        <v>775</v>
      </c>
      <c r="AI408" s="34" t="s">
        <v>775</v>
      </c>
      <c r="AJ408" s="48" t="s">
        <v>775</v>
      </c>
      <c r="AK408" s="48" t="s">
        <v>775</v>
      </c>
      <c r="AL408" s="94" t="s">
        <v>1130</v>
      </c>
      <c r="AM408" s="93" t="s">
        <v>783</v>
      </c>
    </row>
    <row r="409" spans="1:39" ht="99.15" hidden="1" customHeight="1" x14ac:dyDescent="0.3">
      <c r="A409" s="23">
        <v>383</v>
      </c>
      <c r="B409" s="24" t="s">
        <v>303</v>
      </c>
      <c r="C409" s="23" t="s">
        <v>356</v>
      </c>
      <c r="D409" s="24" t="s">
        <v>641</v>
      </c>
      <c r="E409" s="25" t="s">
        <v>642</v>
      </c>
      <c r="F409" s="23" t="s">
        <v>13</v>
      </c>
      <c r="G409" s="74" t="s">
        <v>776</v>
      </c>
      <c r="H409" s="74" t="s">
        <v>776</v>
      </c>
      <c r="I409" s="61" t="s">
        <v>776</v>
      </c>
      <c r="J409" s="61" t="s">
        <v>776</v>
      </c>
      <c r="K409" s="61" t="s">
        <v>776</v>
      </c>
      <c r="L409" s="61" t="s">
        <v>776</v>
      </c>
      <c r="M409" s="74" t="s">
        <v>776</v>
      </c>
      <c r="N409" s="74" t="s">
        <v>776</v>
      </c>
      <c r="O409" s="29"/>
      <c r="P409" s="40" t="s">
        <v>775</v>
      </c>
      <c r="Q409" s="40" t="s">
        <v>775</v>
      </c>
      <c r="R409" s="34" t="s">
        <v>775</v>
      </c>
      <c r="S409" s="34" t="s">
        <v>775</v>
      </c>
      <c r="T409" s="40" t="s">
        <v>775</v>
      </c>
      <c r="U409" s="40" t="s">
        <v>775</v>
      </c>
      <c r="V409" s="34" t="s">
        <v>775</v>
      </c>
      <c r="W409" s="34" t="s">
        <v>775</v>
      </c>
      <c r="X409" s="40" t="s">
        <v>775</v>
      </c>
      <c r="Y409" s="40" t="s">
        <v>775</v>
      </c>
      <c r="Z409" s="34" t="s">
        <v>775</v>
      </c>
      <c r="AA409" s="34" t="s">
        <v>775</v>
      </c>
      <c r="AB409" s="40" t="s">
        <v>775</v>
      </c>
      <c r="AC409" s="40" t="s">
        <v>775</v>
      </c>
      <c r="AD409" s="34" t="s">
        <v>775</v>
      </c>
      <c r="AE409" s="34" t="s">
        <v>775</v>
      </c>
      <c r="AF409" s="40" t="s">
        <v>775</v>
      </c>
      <c r="AG409" s="77" t="s">
        <v>775</v>
      </c>
      <c r="AH409" s="34" t="s">
        <v>775</v>
      </c>
      <c r="AI409" s="34" t="s">
        <v>775</v>
      </c>
      <c r="AJ409" s="48" t="s">
        <v>775</v>
      </c>
      <c r="AK409" s="48" t="s">
        <v>775</v>
      </c>
      <c r="AL409" s="92" t="s">
        <v>892</v>
      </c>
      <c r="AM409" s="93" t="s">
        <v>783</v>
      </c>
    </row>
    <row r="410" spans="1:39" ht="99.15" hidden="1" customHeight="1" x14ac:dyDescent="0.3">
      <c r="A410" s="26">
        <v>384</v>
      </c>
      <c r="B410" s="24" t="s">
        <v>303</v>
      </c>
      <c r="C410" s="23" t="s">
        <v>356</v>
      </c>
      <c r="D410" s="24" t="s">
        <v>366</v>
      </c>
      <c r="E410" s="25" t="s">
        <v>359</v>
      </c>
      <c r="F410" s="23" t="s">
        <v>13</v>
      </c>
      <c r="G410" s="74" t="s">
        <v>776</v>
      </c>
      <c r="H410" s="74" t="s">
        <v>776</v>
      </c>
      <c r="I410" s="61" t="s">
        <v>776</v>
      </c>
      <c r="J410" s="61" t="s">
        <v>776</v>
      </c>
      <c r="K410" s="61" t="s">
        <v>776</v>
      </c>
      <c r="L410" s="61" t="s">
        <v>776</v>
      </c>
      <c r="M410" s="74" t="s">
        <v>776</v>
      </c>
      <c r="N410" s="74" t="s">
        <v>776</v>
      </c>
      <c r="O410" s="29"/>
      <c r="P410" s="40" t="s">
        <v>775</v>
      </c>
      <c r="Q410" s="40" t="s">
        <v>775</v>
      </c>
      <c r="R410" s="34" t="s">
        <v>775</v>
      </c>
      <c r="S410" s="34" t="s">
        <v>775</v>
      </c>
      <c r="T410" s="40" t="s">
        <v>775</v>
      </c>
      <c r="U410" s="40" t="s">
        <v>775</v>
      </c>
      <c r="V410" s="34" t="s">
        <v>775</v>
      </c>
      <c r="W410" s="34" t="s">
        <v>775</v>
      </c>
      <c r="X410" s="40" t="s">
        <v>775</v>
      </c>
      <c r="Y410" s="40" t="s">
        <v>775</v>
      </c>
      <c r="Z410" s="34" t="s">
        <v>775</v>
      </c>
      <c r="AA410" s="34" t="s">
        <v>775</v>
      </c>
      <c r="AB410" s="40" t="s">
        <v>775</v>
      </c>
      <c r="AC410" s="40" t="s">
        <v>775</v>
      </c>
      <c r="AD410" s="34" t="s">
        <v>775</v>
      </c>
      <c r="AE410" s="34" t="s">
        <v>775</v>
      </c>
      <c r="AF410" s="40" t="s">
        <v>775</v>
      </c>
      <c r="AG410" s="77" t="s">
        <v>775</v>
      </c>
      <c r="AH410" s="34" t="s">
        <v>775</v>
      </c>
      <c r="AI410" s="34" t="s">
        <v>775</v>
      </c>
      <c r="AJ410" s="48" t="s">
        <v>775</v>
      </c>
      <c r="AK410" s="48" t="s">
        <v>775</v>
      </c>
      <c r="AL410" s="94" t="s">
        <v>1131</v>
      </c>
      <c r="AM410" s="93" t="s">
        <v>783</v>
      </c>
    </row>
    <row r="411" spans="1:39" ht="99.15" hidden="1" customHeight="1" x14ac:dyDescent="0.3">
      <c r="A411" s="23">
        <v>385</v>
      </c>
      <c r="B411" s="24" t="s">
        <v>303</v>
      </c>
      <c r="C411" s="23" t="s">
        <v>367</v>
      </c>
      <c r="D411" s="24" t="s">
        <v>368</v>
      </c>
      <c r="E411" s="25"/>
      <c r="F411" s="23" t="s">
        <v>13</v>
      </c>
      <c r="G411" s="71">
        <v>800</v>
      </c>
      <c r="H411" s="71">
        <f t="shared" si="53"/>
        <v>1200</v>
      </c>
      <c r="K411" s="21"/>
      <c r="M411" s="71">
        <v>800</v>
      </c>
      <c r="N411" s="71">
        <f t="shared" si="49"/>
        <v>1200</v>
      </c>
      <c r="O411" s="29"/>
      <c r="P411" s="30">
        <v>864</v>
      </c>
      <c r="Q411" s="30">
        <v>1296</v>
      </c>
      <c r="R411" s="33">
        <v>864</v>
      </c>
      <c r="S411" s="33">
        <f t="shared" si="50"/>
        <v>1296</v>
      </c>
      <c r="T411" s="30">
        <v>864</v>
      </c>
      <c r="U411" s="31">
        <v>1296</v>
      </c>
      <c r="V411" s="33">
        <v>864</v>
      </c>
      <c r="W411" s="36">
        <v>1296</v>
      </c>
      <c r="X411" s="55">
        <v>865</v>
      </c>
      <c r="Y411" s="55">
        <v>1297</v>
      </c>
      <c r="Z411" s="33">
        <v>864</v>
      </c>
      <c r="AA411" s="37">
        <v>1296</v>
      </c>
      <c r="AB411" s="42">
        <v>700</v>
      </c>
      <c r="AC411" s="43">
        <f t="shared" si="51"/>
        <v>1050</v>
      </c>
      <c r="AD411" s="33">
        <f>850*(1+2%)</f>
        <v>867</v>
      </c>
      <c r="AE411" s="33">
        <f t="shared" ref="AE411:AE417" si="56">AD411+AD411*0.5</f>
        <v>1300.5</v>
      </c>
      <c r="AF411" s="30">
        <v>864</v>
      </c>
      <c r="AG411" s="48">
        <f>AF411*1.5</f>
        <v>1296</v>
      </c>
      <c r="AH411" s="44">
        <v>817.72</v>
      </c>
      <c r="AI411" s="44">
        <f t="shared" si="52"/>
        <v>1226.58</v>
      </c>
      <c r="AJ411" s="79">
        <v>850</v>
      </c>
      <c r="AK411" s="79">
        <v>1275</v>
      </c>
      <c r="AL411" s="94" t="s">
        <v>1132</v>
      </c>
      <c r="AM411" s="93" t="s">
        <v>783</v>
      </c>
    </row>
    <row r="412" spans="1:39" ht="99.15" hidden="1" customHeight="1" x14ac:dyDescent="0.3">
      <c r="A412" s="26">
        <v>386</v>
      </c>
      <c r="B412" s="24" t="s">
        <v>303</v>
      </c>
      <c r="C412" s="23" t="s">
        <v>367</v>
      </c>
      <c r="D412" s="24" t="s">
        <v>369</v>
      </c>
      <c r="E412" s="25"/>
      <c r="F412" s="23" t="s">
        <v>13</v>
      </c>
      <c r="G412" s="71">
        <v>1000</v>
      </c>
      <c r="H412" s="71">
        <f t="shared" si="53"/>
        <v>1500</v>
      </c>
      <c r="K412" s="21"/>
      <c r="M412" s="71">
        <v>1000</v>
      </c>
      <c r="N412" s="71">
        <f t="shared" ref="N412:N475" si="57">M412*1.5</f>
        <v>1500</v>
      </c>
      <c r="O412" s="29"/>
      <c r="P412" s="30">
        <v>1017</v>
      </c>
      <c r="Q412" s="30">
        <v>1525.5</v>
      </c>
      <c r="R412" s="33">
        <v>1017</v>
      </c>
      <c r="S412" s="33">
        <f t="shared" ref="S412:S475" si="58">SUM(R412+R412*0.5)</f>
        <v>1525.5</v>
      </c>
      <c r="T412" s="30">
        <v>1017</v>
      </c>
      <c r="U412" s="31">
        <v>1525.5</v>
      </c>
      <c r="V412" s="33">
        <v>1017</v>
      </c>
      <c r="W412" s="36">
        <v>1525.5</v>
      </c>
      <c r="X412" s="55">
        <v>1017</v>
      </c>
      <c r="Y412" s="55">
        <v>1525</v>
      </c>
      <c r="Z412" s="33">
        <v>1017</v>
      </c>
      <c r="AA412" s="37">
        <v>1525.5</v>
      </c>
      <c r="AB412" s="42">
        <v>1000</v>
      </c>
      <c r="AC412" s="43">
        <f t="shared" ref="AC412:AC475" si="59">AB412+AB412*0.5</f>
        <v>1500</v>
      </c>
      <c r="AD412" s="33">
        <f>1000*(1+2%)</f>
        <v>1020</v>
      </c>
      <c r="AE412" s="33">
        <f t="shared" si="56"/>
        <v>1530</v>
      </c>
      <c r="AF412" s="30">
        <v>1017</v>
      </c>
      <c r="AG412" s="48">
        <f t="shared" ref="AG412:AG417" si="60">AF412*1.5</f>
        <v>1525.5</v>
      </c>
      <c r="AH412" s="44">
        <v>833.62</v>
      </c>
      <c r="AI412" s="44">
        <f t="shared" si="52"/>
        <v>1250.43</v>
      </c>
      <c r="AJ412" s="79">
        <v>1000</v>
      </c>
      <c r="AK412" s="79">
        <v>1500</v>
      </c>
      <c r="AL412" s="92" t="s">
        <v>893</v>
      </c>
      <c r="AM412" s="93" t="s">
        <v>783</v>
      </c>
    </row>
    <row r="413" spans="1:39" ht="99.15" hidden="1" customHeight="1" x14ac:dyDescent="0.3">
      <c r="A413" s="23">
        <v>387</v>
      </c>
      <c r="B413" s="24" t="s">
        <v>303</v>
      </c>
      <c r="C413" s="23" t="s">
        <v>370</v>
      </c>
      <c r="D413" s="24" t="s">
        <v>371</v>
      </c>
      <c r="E413" s="25"/>
      <c r="F413" s="23" t="s">
        <v>13</v>
      </c>
      <c r="G413" s="71">
        <v>1500</v>
      </c>
      <c r="H413" s="71">
        <f t="shared" si="53"/>
        <v>2250</v>
      </c>
      <c r="K413" s="21"/>
      <c r="M413" s="71">
        <v>1500</v>
      </c>
      <c r="N413" s="71">
        <f t="shared" si="57"/>
        <v>2250</v>
      </c>
      <c r="O413" s="29"/>
      <c r="P413" s="30">
        <v>1322</v>
      </c>
      <c r="Q413" s="30">
        <v>1983</v>
      </c>
      <c r="R413" s="33">
        <v>1322</v>
      </c>
      <c r="S413" s="33">
        <f t="shared" si="58"/>
        <v>1983</v>
      </c>
      <c r="T413" s="30">
        <v>1322</v>
      </c>
      <c r="U413" s="31">
        <v>1983</v>
      </c>
      <c r="V413" s="33">
        <v>1322</v>
      </c>
      <c r="W413" s="36">
        <v>1983</v>
      </c>
      <c r="X413" s="55">
        <v>1322</v>
      </c>
      <c r="Y413" s="55">
        <v>1983</v>
      </c>
      <c r="Z413" s="33">
        <v>1322</v>
      </c>
      <c r="AA413" s="37">
        <v>1983</v>
      </c>
      <c r="AB413" s="42">
        <v>1600</v>
      </c>
      <c r="AC413" s="43">
        <f t="shared" si="59"/>
        <v>2400</v>
      </c>
      <c r="AD413" s="33">
        <f>1300*(1+2%)</f>
        <v>1326</v>
      </c>
      <c r="AE413" s="33">
        <f t="shared" si="56"/>
        <v>1989</v>
      </c>
      <c r="AF413" s="30">
        <v>1322</v>
      </c>
      <c r="AG413" s="48">
        <f t="shared" si="60"/>
        <v>1983</v>
      </c>
      <c r="AH413" s="44">
        <v>42.14</v>
      </c>
      <c r="AI413" s="44">
        <f t="shared" ref="AI413:AI476" si="61">AH413*1.5</f>
        <v>63.21</v>
      </c>
      <c r="AJ413" s="79">
        <v>1300</v>
      </c>
      <c r="AK413" s="79">
        <v>1950</v>
      </c>
      <c r="AL413" s="94" t="s">
        <v>1133</v>
      </c>
      <c r="AM413" s="93" t="s">
        <v>783</v>
      </c>
    </row>
    <row r="414" spans="1:39" ht="99.15" hidden="1" customHeight="1" x14ac:dyDescent="0.3">
      <c r="A414" s="26">
        <v>388</v>
      </c>
      <c r="B414" s="24" t="s">
        <v>303</v>
      </c>
      <c r="C414" s="23" t="s">
        <v>370</v>
      </c>
      <c r="D414" s="24" t="s">
        <v>372</v>
      </c>
      <c r="E414" s="25"/>
      <c r="F414" s="23" t="s">
        <v>13</v>
      </c>
      <c r="G414" s="71">
        <v>800</v>
      </c>
      <c r="H414" s="71">
        <f t="shared" si="53"/>
        <v>1200</v>
      </c>
      <c r="K414" s="21"/>
      <c r="M414" s="71">
        <v>800</v>
      </c>
      <c r="N414" s="71">
        <f t="shared" si="57"/>
        <v>1200</v>
      </c>
      <c r="O414" s="29"/>
      <c r="P414" s="30">
        <v>813</v>
      </c>
      <c r="Q414" s="30">
        <v>1219.5</v>
      </c>
      <c r="R414" s="33">
        <v>813</v>
      </c>
      <c r="S414" s="33">
        <f t="shared" si="58"/>
        <v>1219.5</v>
      </c>
      <c r="T414" s="30">
        <v>813</v>
      </c>
      <c r="U414" s="31">
        <v>1219.5</v>
      </c>
      <c r="V414" s="33">
        <v>813</v>
      </c>
      <c r="W414" s="36">
        <v>1219.5</v>
      </c>
      <c r="X414" s="55">
        <v>814</v>
      </c>
      <c r="Y414" s="55">
        <v>1220</v>
      </c>
      <c r="Z414" s="33">
        <v>813</v>
      </c>
      <c r="AA414" s="37">
        <v>1219.5</v>
      </c>
      <c r="AB414" s="42">
        <v>1000</v>
      </c>
      <c r="AC414" s="43">
        <f t="shared" si="59"/>
        <v>1500</v>
      </c>
      <c r="AD414" s="33">
        <f>800*(1+2%)</f>
        <v>816</v>
      </c>
      <c r="AE414" s="33">
        <f t="shared" si="56"/>
        <v>1224</v>
      </c>
      <c r="AF414" s="30">
        <v>813</v>
      </c>
      <c r="AG414" s="48">
        <f t="shared" si="60"/>
        <v>1219.5</v>
      </c>
      <c r="AH414" s="44">
        <v>42.14</v>
      </c>
      <c r="AI414" s="44">
        <f t="shared" si="61"/>
        <v>63.21</v>
      </c>
      <c r="AJ414" s="79">
        <v>800</v>
      </c>
      <c r="AK414" s="79">
        <v>1200</v>
      </c>
      <c r="AL414" s="94" t="s">
        <v>1134</v>
      </c>
      <c r="AM414" s="93" t="s">
        <v>783</v>
      </c>
    </row>
    <row r="415" spans="1:39" ht="99.15" hidden="1" customHeight="1" x14ac:dyDescent="0.3">
      <c r="A415" s="23">
        <v>389</v>
      </c>
      <c r="B415" s="24" t="s">
        <v>303</v>
      </c>
      <c r="C415" s="23" t="s">
        <v>370</v>
      </c>
      <c r="D415" s="24" t="s">
        <v>373</v>
      </c>
      <c r="E415" s="25"/>
      <c r="F415" s="23" t="s">
        <v>13</v>
      </c>
      <c r="G415" s="71">
        <v>1600</v>
      </c>
      <c r="H415" s="71">
        <f t="shared" ref="H415:H478" si="62">G415*1.5</f>
        <v>2400</v>
      </c>
      <c r="K415" s="21"/>
      <c r="M415" s="71">
        <v>1600</v>
      </c>
      <c r="N415" s="71">
        <f t="shared" si="57"/>
        <v>2400</v>
      </c>
      <c r="O415" s="29"/>
      <c r="P415" s="30">
        <v>1525</v>
      </c>
      <c r="Q415" s="30">
        <v>2287.5</v>
      </c>
      <c r="R415" s="33">
        <v>1525</v>
      </c>
      <c r="S415" s="33">
        <f t="shared" si="58"/>
        <v>2287.5</v>
      </c>
      <c r="T415" s="30">
        <v>1525</v>
      </c>
      <c r="U415" s="31">
        <v>2287.5</v>
      </c>
      <c r="V415" s="33">
        <v>1525</v>
      </c>
      <c r="W415" s="36">
        <v>2287.5</v>
      </c>
      <c r="X415" s="55">
        <v>1525</v>
      </c>
      <c r="Y415" s="55">
        <v>2288</v>
      </c>
      <c r="Z415" s="33">
        <v>1525</v>
      </c>
      <c r="AA415" s="37">
        <v>2287.5</v>
      </c>
      <c r="AB415" s="42">
        <v>1600</v>
      </c>
      <c r="AC415" s="43">
        <f t="shared" si="59"/>
        <v>2400</v>
      </c>
      <c r="AD415" s="33">
        <f>1500*(1+2%)</f>
        <v>1530</v>
      </c>
      <c r="AE415" s="33">
        <f t="shared" si="56"/>
        <v>2295</v>
      </c>
      <c r="AF415" s="30">
        <v>1525</v>
      </c>
      <c r="AG415" s="48">
        <f t="shared" si="60"/>
        <v>2287.5</v>
      </c>
      <c r="AH415" s="44">
        <v>1396.31</v>
      </c>
      <c r="AI415" s="44">
        <f t="shared" si="61"/>
        <v>2094.4650000000001</v>
      </c>
      <c r="AJ415" s="79">
        <v>1500</v>
      </c>
      <c r="AK415" s="79">
        <v>2250</v>
      </c>
      <c r="AL415" s="94" t="s">
        <v>1135</v>
      </c>
      <c r="AM415" s="93" t="s">
        <v>783</v>
      </c>
    </row>
    <row r="416" spans="1:39" ht="99.15" hidden="1" customHeight="1" x14ac:dyDescent="0.3">
      <c r="A416" s="26">
        <v>390</v>
      </c>
      <c r="B416" s="24" t="s">
        <v>303</v>
      </c>
      <c r="C416" s="23" t="s">
        <v>370</v>
      </c>
      <c r="D416" s="24" t="s">
        <v>374</v>
      </c>
      <c r="E416" s="25"/>
      <c r="F416" s="23" t="s">
        <v>13</v>
      </c>
      <c r="G416" s="71">
        <v>1000</v>
      </c>
      <c r="H416" s="71">
        <f t="shared" si="62"/>
        <v>1500</v>
      </c>
      <c r="K416" s="21"/>
      <c r="M416" s="71">
        <v>1000</v>
      </c>
      <c r="N416" s="71">
        <f t="shared" si="57"/>
        <v>1500</v>
      </c>
      <c r="O416" s="29"/>
      <c r="P416" s="30">
        <v>1017</v>
      </c>
      <c r="Q416" s="30">
        <v>1525.5</v>
      </c>
      <c r="R416" s="33">
        <v>1017</v>
      </c>
      <c r="S416" s="33">
        <f t="shared" si="58"/>
        <v>1525.5</v>
      </c>
      <c r="T416" s="30">
        <v>1017</v>
      </c>
      <c r="U416" s="31">
        <v>1525.5</v>
      </c>
      <c r="V416" s="33">
        <v>1017</v>
      </c>
      <c r="W416" s="36">
        <v>1525.5</v>
      </c>
      <c r="X416" s="55">
        <v>1017</v>
      </c>
      <c r="Y416" s="55">
        <v>1525</v>
      </c>
      <c r="Z416" s="33">
        <v>1017</v>
      </c>
      <c r="AA416" s="37">
        <v>1525.5</v>
      </c>
      <c r="AB416" s="42">
        <v>1000</v>
      </c>
      <c r="AC416" s="43">
        <f t="shared" si="59"/>
        <v>1500</v>
      </c>
      <c r="AD416" s="33">
        <f>1000*(1+2%)</f>
        <v>1020</v>
      </c>
      <c r="AE416" s="33">
        <f t="shared" si="56"/>
        <v>1530</v>
      </c>
      <c r="AF416" s="30">
        <v>1017</v>
      </c>
      <c r="AG416" s="48">
        <f t="shared" si="60"/>
        <v>1525.5</v>
      </c>
      <c r="AH416" s="44">
        <v>279.27999999999997</v>
      </c>
      <c r="AI416" s="44">
        <f t="shared" si="61"/>
        <v>418.91999999999996</v>
      </c>
      <c r="AJ416" s="79">
        <v>1000</v>
      </c>
      <c r="AK416" s="79">
        <v>1500</v>
      </c>
      <c r="AL416" s="94"/>
      <c r="AM416" s="94"/>
    </row>
    <row r="417" spans="1:39" ht="99.15" hidden="1" customHeight="1" x14ac:dyDescent="0.3">
      <c r="A417" s="23">
        <v>391</v>
      </c>
      <c r="B417" s="24" t="s">
        <v>303</v>
      </c>
      <c r="C417" s="23" t="s">
        <v>375</v>
      </c>
      <c r="D417" s="24" t="s">
        <v>376</v>
      </c>
      <c r="E417" s="25"/>
      <c r="F417" s="23" t="s">
        <v>126</v>
      </c>
      <c r="G417" s="71">
        <v>2000</v>
      </c>
      <c r="H417" s="71">
        <f t="shared" si="62"/>
        <v>3000</v>
      </c>
      <c r="K417" s="21"/>
      <c r="M417" s="71">
        <v>2000</v>
      </c>
      <c r="N417" s="71">
        <f t="shared" si="57"/>
        <v>3000</v>
      </c>
      <c r="O417" s="29"/>
      <c r="P417" s="30">
        <v>2033</v>
      </c>
      <c r="Q417" s="30">
        <v>3049.5</v>
      </c>
      <c r="R417" s="33">
        <v>2033</v>
      </c>
      <c r="S417" s="33">
        <f t="shared" si="58"/>
        <v>3049.5</v>
      </c>
      <c r="T417" s="30">
        <v>2033</v>
      </c>
      <c r="U417" s="31">
        <v>3049.5</v>
      </c>
      <c r="V417" s="33">
        <v>2033</v>
      </c>
      <c r="W417" s="36">
        <v>3049.5</v>
      </c>
      <c r="X417" s="55">
        <v>2034</v>
      </c>
      <c r="Y417" s="55">
        <v>3050</v>
      </c>
      <c r="Z417" s="33">
        <v>2033</v>
      </c>
      <c r="AA417" s="37">
        <v>3049.5</v>
      </c>
      <c r="AB417" s="42">
        <v>1300</v>
      </c>
      <c r="AC417" s="43">
        <f t="shared" si="59"/>
        <v>1950</v>
      </c>
      <c r="AD417" s="33">
        <f>2000*(1+2%)</f>
        <v>2040</v>
      </c>
      <c r="AE417" s="33">
        <f t="shared" si="56"/>
        <v>3060</v>
      </c>
      <c r="AF417" s="30">
        <v>2033</v>
      </c>
      <c r="AG417" s="48">
        <f t="shared" si="60"/>
        <v>3049.5</v>
      </c>
      <c r="AH417" s="44">
        <v>1604.52</v>
      </c>
      <c r="AI417" s="44">
        <f t="shared" si="61"/>
        <v>2406.7799999999997</v>
      </c>
      <c r="AJ417" s="79">
        <v>2000</v>
      </c>
      <c r="AK417" s="79">
        <v>3000</v>
      </c>
      <c r="AL417" s="94" t="s">
        <v>1136</v>
      </c>
      <c r="AM417" s="93" t="s">
        <v>783</v>
      </c>
    </row>
    <row r="418" spans="1:39" ht="99.15" hidden="1" customHeight="1" x14ac:dyDescent="0.3">
      <c r="A418" s="26">
        <v>392</v>
      </c>
      <c r="B418" s="24" t="s">
        <v>303</v>
      </c>
      <c r="C418" s="23" t="s">
        <v>375</v>
      </c>
      <c r="D418" s="24" t="s">
        <v>643</v>
      </c>
      <c r="E418" s="25"/>
      <c r="F418" s="23" t="s">
        <v>121</v>
      </c>
      <c r="G418" s="82" t="s">
        <v>776</v>
      </c>
      <c r="H418" s="82" t="s">
        <v>776</v>
      </c>
      <c r="I418" s="83"/>
      <c r="J418" s="83"/>
      <c r="K418" s="84"/>
      <c r="L418" s="83"/>
      <c r="M418" s="82" t="s">
        <v>776</v>
      </c>
      <c r="N418" s="82" t="s">
        <v>776</v>
      </c>
      <c r="O418" s="29"/>
      <c r="P418" s="40" t="s">
        <v>775</v>
      </c>
      <c r="Q418" s="40" t="s">
        <v>775</v>
      </c>
      <c r="R418" s="34" t="s">
        <v>775</v>
      </c>
      <c r="S418" s="34" t="s">
        <v>775</v>
      </c>
      <c r="T418" s="40" t="s">
        <v>775</v>
      </c>
      <c r="U418" s="40" t="s">
        <v>775</v>
      </c>
      <c r="V418" s="34" t="s">
        <v>775</v>
      </c>
      <c r="W418" s="34" t="s">
        <v>775</v>
      </c>
      <c r="X418" s="40" t="s">
        <v>775</v>
      </c>
      <c r="Y418" s="40" t="s">
        <v>775</v>
      </c>
      <c r="Z418" s="34" t="s">
        <v>775</v>
      </c>
      <c r="AA418" s="34" t="s">
        <v>775</v>
      </c>
      <c r="AB418" s="64">
        <v>5000</v>
      </c>
      <c r="AC418" s="65">
        <f t="shared" si="59"/>
        <v>7500</v>
      </c>
      <c r="AD418" s="45"/>
      <c r="AE418" s="45"/>
      <c r="AF418" s="40" t="s">
        <v>775</v>
      </c>
      <c r="AG418" s="77" t="s">
        <v>775</v>
      </c>
      <c r="AH418" s="34" t="s">
        <v>775</v>
      </c>
      <c r="AI418" s="34" t="s">
        <v>775</v>
      </c>
      <c r="AJ418" s="48" t="s">
        <v>775</v>
      </c>
      <c r="AK418" s="48" t="s">
        <v>775</v>
      </c>
      <c r="AL418" s="92" t="s">
        <v>894</v>
      </c>
      <c r="AM418" s="93" t="s">
        <v>783</v>
      </c>
    </row>
    <row r="419" spans="1:39" ht="99.15" hidden="1" customHeight="1" x14ac:dyDescent="0.3">
      <c r="A419" s="23">
        <v>393</v>
      </c>
      <c r="B419" s="24" t="s">
        <v>303</v>
      </c>
      <c r="C419" s="23" t="s">
        <v>375</v>
      </c>
      <c r="D419" s="24" t="s">
        <v>644</v>
      </c>
      <c r="E419" s="25"/>
      <c r="F419" s="23" t="s">
        <v>121</v>
      </c>
      <c r="G419" s="82" t="s">
        <v>776</v>
      </c>
      <c r="H419" s="82" t="s">
        <v>776</v>
      </c>
      <c r="I419" s="83"/>
      <c r="J419" s="83"/>
      <c r="K419" s="84"/>
      <c r="L419" s="83"/>
      <c r="M419" s="82" t="s">
        <v>776</v>
      </c>
      <c r="N419" s="82" t="s">
        <v>776</v>
      </c>
      <c r="O419" s="29"/>
      <c r="P419" s="40" t="s">
        <v>775</v>
      </c>
      <c r="Q419" s="40" t="s">
        <v>775</v>
      </c>
      <c r="R419" s="34" t="s">
        <v>775</v>
      </c>
      <c r="S419" s="34" t="s">
        <v>775</v>
      </c>
      <c r="T419" s="40" t="s">
        <v>775</v>
      </c>
      <c r="U419" s="40" t="s">
        <v>775</v>
      </c>
      <c r="V419" s="34" t="s">
        <v>775</v>
      </c>
      <c r="W419" s="34" t="s">
        <v>775</v>
      </c>
      <c r="X419" s="40" t="s">
        <v>775</v>
      </c>
      <c r="Y419" s="40" t="s">
        <v>775</v>
      </c>
      <c r="Z419" s="34" t="s">
        <v>775</v>
      </c>
      <c r="AA419" s="34" t="s">
        <v>775</v>
      </c>
      <c r="AB419" s="64">
        <v>6000</v>
      </c>
      <c r="AC419" s="65">
        <f t="shared" si="59"/>
        <v>9000</v>
      </c>
      <c r="AD419" s="45"/>
      <c r="AE419" s="45"/>
      <c r="AF419" s="40" t="s">
        <v>775</v>
      </c>
      <c r="AG419" s="77" t="s">
        <v>775</v>
      </c>
      <c r="AH419" s="34" t="s">
        <v>775</v>
      </c>
      <c r="AI419" s="34" t="s">
        <v>775</v>
      </c>
      <c r="AJ419" s="48" t="s">
        <v>775</v>
      </c>
      <c r="AK419" s="48" t="s">
        <v>775</v>
      </c>
      <c r="AL419" s="92" t="s">
        <v>895</v>
      </c>
      <c r="AM419" s="93" t="s">
        <v>783</v>
      </c>
    </row>
    <row r="420" spans="1:39" ht="99.15" hidden="1" customHeight="1" x14ac:dyDescent="0.3">
      <c r="A420" s="26">
        <v>394</v>
      </c>
      <c r="B420" s="24" t="s">
        <v>303</v>
      </c>
      <c r="C420" s="23" t="s">
        <v>377</v>
      </c>
      <c r="D420" s="24" t="s">
        <v>378</v>
      </c>
      <c r="E420" s="25"/>
      <c r="F420" s="23" t="s">
        <v>13</v>
      </c>
      <c r="G420" s="71">
        <v>1100</v>
      </c>
      <c r="H420" s="71">
        <f t="shared" si="62"/>
        <v>1650</v>
      </c>
      <c r="K420" s="21"/>
      <c r="M420" s="71">
        <v>1100</v>
      </c>
      <c r="N420" s="71">
        <f t="shared" si="57"/>
        <v>1650</v>
      </c>
      <c r="O420" s="29"/>
      <c r="P420" s="30">
        <v>1017</v>
      </c>
      <c r="Q420" s="30">
        <v>1525.5</v>
      </c>
      <c r="R420" s="33">
        <v>1017</v>
      </c>
      <c r="S420" s="33">
        <f t="shared" si="58"/>
        <v>1525.5</v>
      </c>
      <c r="T420" s="30">
        <v>1017</v>
      </c>
      <c r="U420" s="31">
        <v>1525.5</v>
      </c>
      <c r="V420" s="33">
        <v>1017</v>
      </c>
      <c r="W420" s="36">
        <v>1525.5</v>
      </c>
      <c r="X420" s="55">
        <v>1017</v>
      </c>
      <c r="Y420" s="55">
        <v>1525</v>
      </c>
      <c r="Z420" s="33">
        <v>1017</v>
      </c>
      <c r="AA420" s="37">
        <v>1525.5</v>
      </c>
      <c r="AB420" s="42">
        <v>1200</v>
      </c>
      <c r="AC420" s="43">
        <f t="shared" si="59"/>
        <v>1800</v>
      </c>
      <c r="AD420" s="33">
        <f>1000*(1+2%)</f>
        <v>1020</v>
      </c>
      <c r="AE420" s="33">
        <f t="shared" ref="AE420:AE441" si="63">AD420+AD420*0.5</f>
        <v>1530</v>
      </c>
      <c r="AF420" s="30">
        <v>1017</v>
      </c>
      <c r="AG420" s="48">
        <f>AF420*1.5</f>
        <v>1525.5</v>
      </c>
      <c r="AH420" s="44">
        <v>366.64</v>
      </c>
      <c r="AI420" s="44">
        <f t="shared" si="61"/>
        <v>549.96</v>
      </c>
      <c r="AJ420" s="79">
        <v>1000</v>
      </c>
      <c r="AK420" s="79">
        <v>1500</v>
      </c>
      <c r="AL420" s="94" t="s">
        <v>1137</v>
      </c>
      <c r="AM420" s="93" t="s">
        <v>783</v>
      </c>
    </row>
    <row r="421" spans="1:39" ht="99.15" hidden="1" customHeight="1" x14ac:dyDescent="0.3">
      <c r="A421" s="23">
        <v>395</v>
      </c>
      <c r="B421" s="24" t="s">
        <v>303</v>
      </c>
      <c r="C421" s="23" t="s">
        <v>377</v>
      </c>
      <c r="D421" s="24" t="s">
        <v>379</v>
      </c>
      <c r="E421" s="25"/>
      <c r="F421" s="23" t="s">
        <v>13</v>
      </c>
      <c r="G421" s="71">
        <v>1000</v>
      </c>
      <c r="H421" s="71">
        <f t="shared" si="62"/>
        <v>1500</v>
      </c>
      <c r="K421" s="21"/>
      <c r="M421" s="71">
        <v>1000</v>
      </c>
      <c r="N421" s="71">
        <f t="shared" si="57"/>
        <v>1500</v>
      </c>
      <c r="O421" s="29"/>
      <c r="P421" s="30">
        <v>915</v>
      </c>
      <c r="Q421" s="30">
        <v>1372.5</v>
      </c>
      <c r="R421" s="33">
        <v>915</v>
      </c>
      <c r="S421" s="33">
        <f t="shared" si="58"/>
        <v>1372.5</v>
      </c>
      <c r="T421" s="30">
        <v>915</v>
      </c>
      <c r="U421" s="31">
        <v>1372.5</v>
      </c>
      <c r="V421" s="33">
        <v>915</v>
      </c>
      <c r="W421" s="36">
        <v>1372.5</v>
      </c>
      <c r="X421" s="55">
        <v>915</v>
      </c>
      <c r="Y421" s="55">
        <v>1373</v>
      </c>
      <c r="Z421" s="33">
        <v>915</v>
      </c>
      <c r="AA421" s="37">
        <v>1372.5</v>
      </c>
      <c r="AB421" s="42">
        <v>1000</v>
      </c>
      <c r="AC421" s="43">
        <f t="shared" si="59"/>
        <v>1500</v>
      </c>
      <c r="AD421" s="33">
        <f>900*(1+2%)</f>
        <v>918</v>
      </c>
      <c r="AE421" s="33">
        <f t="shared" si="63"/>
        <v>1377</v>
      </c>
      <c r="AF421" s="30">
        <v>915</v>
      </c>
      <c r="AG421" s="48">
        <f t="shared" ref="AG421:AG441" si="64">AF421*1.5</f>
        <v>1372.5</v>
      </c>
      <c r="AH421" s="44">
        <v>366.64</v>
      </c>
      <c r="AI421" s="44">
        <f t="shared" si="61"/>
        <v>549.96</v>
      </c>
      <c r="AJ421" s="79">
        <v>900</v>
      </c>
      <c r="AK421" s="79">
        <v>1350</v>
      </c>
      <c r="AL421" s="94" t="s">
        <v>1138</v>
      </c>
      <c r="AM421" s="93" t="s">
        <v>783</v>
      </c>
    </row>
    <row r="422" spans="1:39" ht="99.15" customHeight="1" x14ac:dyDescent="0.3">
      <c r="A422" s="26">
        <v>396</v>
      </c>
      <c r="B422" s="24" t="s">
        <v>303</v>
      </c>
      <c r="C422" s="23" t="s">
        <v>377</v>
      </c>
      <c r="D422" s="24" t="s">
        <v>380</v>
      </c>
      <c r="E422" s="25"/>
      <c r="F422" s="23" t="s">
        <v>13</v>
      </c>
      <c r="G422" s="71">
        <v>1100</v>
      </c>
      <c r="H422" s="71">
        <f t="shared" si="62"/>
        <v>1650</v>
      </c>
      <c r="K422" s="21"/>
      <c r="M422" s="71">
        <v>1100</v>
      </c>
      <c r="N422" s="71">
        <f t="shared" si="57"/>
        <v>1650</v>
      </c>
      <c r="O422" s="29"/>
      <c r="P422" s="30">
        <v>1118</v>
      </c>
      <c r="Q422" s="30">
        <v>1677</v>
      </c>
      <c r="R422" s="33">
        <v>1118</v>
      </c>
      <c r="S422" s="33">
        <f t="shared" si="58"/>
        <v>1677</v>
      </c>
      <c r="T422" s="30">
        <v>1118</v>
      </c>
      <c r="U422" s="31">
        <v>1677</v>
      </c>
      <c r="V422" s="33">
        <v>1118</v>
      </c>
      <c r="W422" s="36">
        <v>1677</v>
      </c>
      <c r="X422" s="55">
        <v>1119</v>
      </c>
      <c r="Y422" s="55">
        <v>1678</v>
      </c>
      <c r="Z422" s="33">
        <v>1118</v>
      </c>
      <c r="AA422" s="37">
        <v>1677</v>
      </c>
      <c r="AB422" s="42">
        <v>1100</v>
      </c>
      <c r="AC422" s="43">
        <f t="shared" si="59"/>
        <v>1650</v>
      </c>
      <c r="AD422" s="33">
        <f>1100*(1+2%)</f>
        <v>1122</v>
      </c>
      <c r="AE422" s="33">
        <f t="shared" si="63"/>
        <v>1683</v>
      </c>
      <c r="AF422" s="30">
        <v>1118</v>
      </c>
      <c r="AG422" s="48">
        <f t="shared" si="64"/>
        <v>1677</v>
      </c>
      <c r="AH422" s="44">
        <v>366.64</v>
      </c>
      <c r="AI422" s="44">
        <f t="shared" si="61"/>
        <v>549.96</v>
      </c>
      <c r="AJ422" s="79">
        <v>1100</v>
      </c>
      <c r="AK422" s="79">
        <v>1650</v>
      </c>
      <c r="AL422" s="92" t="s">
        <v>896</v>
      </c>
      <c r="AM422" s="95" t="s">
        <v>787</v>
      </c>
    </row>
    <row r="423" spans="1:39" ht="99.15" hidden="1" customHeight="1" x14ac:dyDescent="0.3">
      <c r="A423" s="23">
        <v>397</v>
      </c>
      <c r="B423" s="24" t="s">
        <v>303</v>
      </c>
      <c r="C423" s="23" t="s">
        <v>377</v>
      </c>
      <c r="D423" s="24" t="s">
        <v>381</v>
      </c>
      <c r="E423" s="25"/>
      <c r="F423" s="23" t="s">
        <v>13</v>
      </c>
      <c r="G423" s="71">
        <v>700</v>
      </c>
      <c r="H423" s="71">
        <f t="shared" si="62"/>
        <v>1050</v>
      </c>
      <c r="K423" s="21"/>
      <c r="M423" s="71">
        <v>700</v>
      </c>
      <c r="N423" s="71">
        <f t="shared" si="57"/>
        <v>1050</v>
      </c>
      <c r="O423" s="29"/>
      <c r="P423" s="30">
        <v>610</v>
      </c>
      <c r="Q423" s="30">
        <v>915</v>
      </c>
      <c r="R423" s="33">
        <v>610</v>
      </c>
      <c r="S423" s="33">
        <f t="shared" si="58"/>
        <v>915</v>
      </c>
      <c r="T423" s="30">
        <v>610</v>
      </c>
      <c r="U423" s="31">
        <v>915</v>
      </c>
      <c r="V423" s="33">
        <v>610</v>
      </c>
      <c r="W423" s="36">
        <v>915</v>
      </c>
      <c r="X423" s="55">
        <v>610</v>
      </c>
      <c r="Y423" s="55">
        <v>915</v>
      </c>
      <c r="Z423" s="33">
        <v>610</v>
      </c>
      <c r="AA423" s="37">
        <v>915</v>
      </c>
      <c r="AB423" s="42">
        <v>700</v>
      </c>
      <c r="AC423" s="43">
        <f t="shared" si="59"/>
        <v>1050</v>
      </c>
      <c r="AD423" s="33">
        <f>600*(1+2%)</f>
        <v>612</v>
      </c>
      <c r="AE423" s="33">
        <f t="shared" si="63"/>
        <v>918</v>
      </c>
      <c r="AF423" s="30">
        <v>610</v>
      </c>
      <c r="AG423" s="48">
        <f t="shared" si="64"/>
        <v>915</v>
      </c>
      <c r="AH423" s="44">
        <v>73.34</v>
      </c>
      <c r="AI423" s="44">
        <f t="shared" si="61"/>
        <v>110.01</v>
      </c>
      <c r="AJ423" s="79">
        <v>600</v>
      </c>
      <c r="AK423" s="79">
        <v>900</v>
      </c>
      <c r="AL423" s="94" t="s">
        <v>1139</v>
      </c>
      <c r="AM423" s="93" t="s">
        <v>783</v>
      </c>
    </row>
    <row r="424" spans="1:39" ht="99.15" hidden="1" customHeight="1" x14ac:dyDescent="0.3">
      <c r="A424" s="26">
        <v>398</v>
      </c>
      <c r="B424" s="24" t="s">
        <v>382</v>
      </c>
      <c r="C424" s="23" t="s">
        <v>383</v>
      </c>
      <c r="D424" s="24" t="s">
        <v>384</v>
      </c>
      <c r="E424" s="25"/>
      <c r="F424" s="23" t="s">
        <v>13</v>
      </c>
      <c r="G424" s="71">
        <v>3500</v>
      </c>
      <c r="H424" s="71">
        <f t="shared" si="62"/>
        <v>5250</v>
      </c>
      <c r="K424" s="21"/>
      <c r="M424" s="71">
        <v>3500</v>
      </c>
      <c r="N424" s="71">
        <f t="shared" si="57"/>
        <v>5250</v>
      </c>
      <c r="O424" s="29"/>
      <c r="P424" s="30">
        <v>3558</v>
      </c>
      <c r="Q424" s="30">
        <v>5337</v>
      </c>
      <c r="R424" s="33">
        <v>3558</v>
      </c>
      <c r="S424" s="33">
        <f t="shared" si="58"/>
        <v>5337</v>
      </c>
      <c r="T424" s="30">
        <v>3558</v>
      </c>
      <c r="U424" s="31">
        <v>5337</v>
      </c>
      <c r="V424" s="33">
        <v>3558</v>
      </c>
      <c r="W424" s="36">
        <v>5337</v>
      </c>
      <c r="X424" s="55">
        <v>3559</v>
      </c>
      <c r="Y424" s="55">
        <v>5338</v>
      </c>
      <c r="Z424" s="33">
        <v>3558</v>
      </c>
      <c r="AA424" s="37">
        <v>5337</v>
      </c>
      <c r="AB424" s="42">
        <v>3500</v>
      </c>
      <c r="AC424" s="43">
        <f t="shared" si="59"/>
        <v>5250</v>
      </c>
      <c r="AD424" s="33">
        <f>3500*(1+2%)</f>
        <v>3570</v>
      </c>
      <c r="AE424" s="33">
        <f t="shared" si="63"/>
        <v>5355</v>
      </c>
      <c r="AF424" s="30">
        <v>3558</v>
      </c>
      <c r="AG424" s="48">
        <f t="shared" si="64"/>
        <v>5337</v>
      </c>
      <c r="AH424" s="44">
        <v>1762.06</v>
      </c>
      <c r="AI424" s="44">
        <f t="shared" si="61"/>
        <v>2643.09</v>
      </c>
      <c r="AJ424" s="79">
        <v>3500</v>
      </c>
      <c r="AK424" s="79">
        <v>5250</v>
      </c>
      <c r="AL424" s="94" t="s">
        <v>1140</v>
      </c>
      <c r="AM424" s="93" t="s">
        <v>783</v>
      </c>
    </row>
    <row r="425" spans="1:39" ht="99.15" hidden="1" customHeight="1" x14ac:dyDescent="0.3">
      <c r="A425" s="23">
        <v>399</v>
      </c>
      <c r="B425" s="24" t="s">
        <v>382</v>
      </c>
      <c r="C425" s="23" t="s">
        <v>383</v>
      </c>
      <c r="D425" s="24" t="s">
        <v>385</v>
      </c>
      <c r="E425" s="25"/>
      <c r="F425" s="23" t="s">
        <v>13</v>
      </c>
      <c r="G425" s="71">
        <v>3000</v>
      </c>
      <c r="H425" s="71">
        <f t="shared" si="62"/>
        <v>4500</v>
      </c>
      <c r="K425" s="21"/>
      <c r="M425" s="71">
        <v>3000</v>
      </c>
      <c r="N425" s="71">
        <f t="shared" si="57"/>
        <v>4500</v>
      </c>
      <c r="O425" s="29"/>
      <c r="P425" s="30">
        <v>3050</v>
      </c>
      <c r="Q425" s="30">
        <v>4575</v>
      </c>
      <c r="R425" s="33">
        <v>3050</v>
      </c>
      <c r="S425" s="33">
        <f t="shared" si="58"/>
        <v>4575</v>
      </c>
      <c r="T425" s="30">
        <v>3050</v>
      </c>
      <c r="U425" s="31">
        <v>4575</v>
      </c>
      <c r="V425" s="33">
        <v>3050</v>
      </c>
      <c r="W425" s="36">
        <v>4575</v>
      </c>
      <c r="X425" s="55">
        <v>3050</v>
      </c>
      <c r="Y425" s="55">
        <v>4575</v>
      </c>
      <c r="Z425" s="33">
        <v>3050</v>
      </c>
      <c r="AA425" s="37">
        <v>4575</v>
      </c>
      <c r="AB425" s="42">
        <v>2500</v>
      </c>
      <c r="AC425" s="43">
        <f t="shared" si="59"/>
        <v>3750</v>
      </c>
      <c r="AD425" s="33">
        <f>3000*(1+2%)</f>
        <v>3060</v>
      </c>
      <c r="AE425" s="33">
        <f t="shared" si="63"/>
        <v>4590</v>
      </c>
      <c r="AF425" s="30">
        <v>3050</v>
      </c>
      <c r="AG425" s="48">
        <f t="shared" si="64"/>
        <v>4575</v>
      </c>
      <c r="AH425" s="44">
        <v>5803</v>
      </c>
      <c r="AI425" s="44">
        <f t="shared" si="61"/>
        <v>8704.5</v>
      </c>
      <c r="AJ425" s="79">
        <v>3000</v>
      </c>
      <c r="AK425" s="79">
        <v>4500</v>
      </c>
      <c r="AL425" s="94" t="s">
        <v>1141</v>
      </c>
      <c r="AM425" s="93" t="s">
        <v>783</v>
      </c>
    </row>
    <row r="426" spans="1:39" ht="99.15" hidden="1" customHeight="1" x14ac:dyDescent="0.3">
      <c r="A426" s="26">
        <v>400</v>
      </c>
      <c r="B426" s="24" t="s">
        <v>382</v>
      </c>
      <c r="C426" s="23" t="s">
        <v>386</v>
      </c>
      <c r="D426" s="24" t="s">
        <v>387</v>
      </c>
      <c r="E426" s="25"/>
      <c r="F426" s="23" t="s">
        <v>13</v>
      </c>
      <c r="G426" s="71">
        <v>800</v>
      </c>
      <c r="H426" s="71">
        <f t="shared" si="62"/>
        <v>1200</v>
      </c>
      <c r="K426" s="21"/>
      <c r="M426" s="71">
        <v>800</v>
      </c>
      <c r="N426" s="71">
        <f t="shared" si="57"/>
        <v>1200</v>
      </c>
      <c r="O426" s="29"/>
      <c r="P426" s="30">
        <v>813</v>
      </c>
      <c r="Q426" s="30">
        <v>1219.5</v>
      </c>
      <c r="R426" s="33">
        <v>813</v>
      </c>
      <c r="S426" s="33">
        <f t="shared" si="58"/>
        <v>1219.5</v>
      </c>
      <c r="T426" s="30">
        <v>813</v>
      </c>
      <c r="U426" s="31">
        <v>1219.5</v>
      </c>
      <c r="V426" s="33">
        <v>813</v>
      </c>
      <c r="W426" s="36">
        <v>1219.5</v>
      </c>
      <c r="X426" s="55">
        <v>814</v>
      </c>
      <c r="Y426" s="55">
        <v>1220</v>
      </c>
      <c r="Z426" s="33">
        <v>813</v>
      </c>
      <c r="AA426" s="37">
        <v>1219.5</v>
      </c>
      <c r="AB426" s="42">
        <v>800</v>
      </c>
      <c r="AC426" s="43">
        <f t="shared" si="59"/>
        <v>1200</v>
      </c>
      <c r="AD426" s="33">
        <f>800*(1+2%)</f>
        <v>816</v>
      </c>
      <c r="AE426" s="33">
        <f t="shared" si="63"/>
        <v>1224</v>
      </c>
      <c r="AF426" s="30">
        <v>813</v>
      </c>
      <c r="AG426" s="48">
        <f t="shared" si="64"/>
        <v>1219.5</v>
      </c>
      <c r="AH426" s="44">
        <v>434.4</v>
      </c>
      <c r="AI426" s="44">
        <f t="shared" si="61"/>
        <v>651.59999999999991</v>
      </c>
      <c r="AJ426" s="79">
        <v>800</v>
      </c>
      <c r="AK426" s="79">
        <v>1200</v>
      </c>
      <c r="AL426" s="94" t="s">
        <v>1142</v>
      </c>
      <c r="AM426" s="93" t="s">
        <v>783</v>
      </c>
    </row>
    <row r="427" spans="1:39" ht="99.15" hidden="1" customHeight="1" x14ac:dyDescent="0.3">
      <c r="A427" s="23">
        <v>401</v>
      </c>
      <c r="B427" s="24" t="s">
        <v>382</v>
      </c>
      <c r="C427" s="23" t="s">
        <v>386</v>
      </c>
      <c r="D427" s="24" t="s">
        <v>388</v>
      </c>
      <c r="E427" s="25"/>
      <c r="F427" s="23" t="s">
        <v>13</v>
      </c>
      <c r="G427" s="71">
        <v>500</v>
      </c>
      <c r="H427" s="71">
        <f t="shared" si="62"/>
        <v>750</v>
      </c>
      <c r="K427" s="21"/>
      <c r="M427" s="71">
        <v>500</v>
      </c>
      <c r="N427" s="71">
        <f t="shared" si="57"/>
        <v>750</v>
      </c>
      <c r="O427" s="29"/>
      <c r="P427" s="30">
        <v>407</v>
      </c>
      <c r="Q427" s="30">
        <v>610.5</v>
      </c>
      <c r="R427" s="33">
        <v>407</v>
      </c>
      <c r="S427" s="33">
        <f t="shared" si="58"/>
        <v>610.5</v>
      </c>
      <c r="T427" s="30">
        <v>407</v>
      </c>
      <c r="U427" s="31">
        <v>610.5</v>
      </c>
      <c r="V427" s="33">
        <v>407</v>
      </c>
      <c r="W427" s="36">
        <v>610.5</v>
      </c>
      <c r="X427" s="55">
        <v>407</v>
      </c>
      <c r="Y427" s="55">
        <v>610</v>
      </c>
      <c r="Z427" s="33">
        <v>407</v>
      </c>
      <c r="AA427" s="37">
        <v>610.5</v>
      </c>
      <c r="AB427" s="42">
        <v>600</v>
      </c>
      <c r="AC427" s="43">
        <f t="shared" si="59"/>
        <v>900</v>
      </c>
      <c r="AD427" s="33">
        <f>400*(1+2%)</f>
        <v>408</v>
      </c>
      <c r="AE427" s="33">
        <f t="shared" si="63"/>
        <v>612</v>
      </c>
      <c r="AF427" s="30">
        <v>407</v>
      </c>
      <c r="AG427" s="48">
        <f t="shared" si="64"/>
        <v>610.5</v>
      </c>
      <c r="AH427" s="44">
        <v>265.73</v>
      </c>
      <c r="AI427" s="44">
        <f t="shared" si="61"/>
        <v>398.59500000000003</v>
      </c>
      <c r="AJ427" s="79">
        <v>400</v>
      </c>
      <c r="AK427" s="79">
        <v>600</v>
      </c>
      <c r="AL427" s="94" t="s">
        <v>1143</v>
      </c>
      <c r="AM427" s="93" t="s">
        <v>783</v>
      </c>
    </row>
    <row r="428" spans="1:39" ht="99.15" hidden="1" customHeight="1" x14ac:dyDescent="0.3">
      <c r="A428" s="26">
        <v>402</v>
      </c>
      <c r="B428" s="24" t="s">
        <v>382</v>
      </c>
      <c r="C428" s="23" t="s">
        <v>386</v>
      </c>
      <c r="D428" s="24" t="s">
        <v>389</v>
      </c>
      <c r="E428" s="25"/>
      <c r="F428" s="23" t="s">
        <v>13</v>
      </c>
      <c r="G428" s="71">
        <v>400</v>
      </c>
      <c r="H428" s="71">
        <f t="shared" si="62"/>
        <v>600</v>
      </c>
      <c r="K428" s="21"/>
      <c r="M428" s="71">
        <v>400</v>
      </c>
      <c r="N428" s="71">
        <f t="shared" si="57"/>
        <v>600</v>
      </c>
      <c r="O428" s="29"/>
      <c r="P428" s="30">
        <v>407</v>
      </c>
      <c r="Q428" s="30">
        <v>610.5</v>
      </c>
      <c r="R428" s="33">
        <v>407</v>
      </c>
      <c r="S428" s="33">
        <f t="shared" si="58"/>
        <v>610.5</v>
      </c>
      <c r="T428" s="30">
        <v>407</v>
      </c>
      <c r="U428" s="31">
        <v>610.5</v>
      </c>
      <c r="V428" s="33">
        <v>407</v>
      </c>
      <c r="W428" s="36">
        <v>610.5</v>
      </c>
      <c r="X428" s="55">
        <v>407</v>
      </c>
      <c r="Y428" s="55">
        <v>610</v>
      </c>
      <c r="Z428" s="33">
        <v>407</v>
      </c>
      <c r="AA428" s="37">
        <v>610.5</v>
      </c>
      <c r="AB428" s="42">
        <v>400</v>
      </c>
      <c r="AC428" s="43">
        <f t="shared" si="59"/>
        <v>600</v>
      </c>
      <c r="AD428" s="33">
        <f>400*(1+2%)</f>
        <v>408</v>
      </c>
      <c r="AE428" s="33">
        <f t="shared" si="63"/>
        <v>612</v>
      </c>
      <c r="AF428" s="30">
        <v>407</v>
      </c>
      <c r="AG428" s="48">
        <f t="shared" si="64"/>
        <v>610.5</v>
      </c>
      <c r="AH428" s="44">
        <v>253.22</v>
      </c>
      <c r="AI428" s="44">
        <f t="shared" si="61"/>
        <v>379.83</v>
      </c>
      <c r="AJ428" s="79">
        <v>400</v>
      </c>
      <c r="AK428" s="79">
        <v>600</v>
      </c>
      <c r="AL428" s="94" t="s">
        <v>1144</v>
      </c>
      <c r="AM428" s="93" t="s">
        <v>783</v>
      </c>
    </row>
    <row r="429" spans="1:39" ht="99.15" hidden="1" customHeight="1" x14ac:dyDescent="0.3">
      <c r="A429" s="23">
        <v>403</v>
      </c>
      <c r="B429" s="24" t="s">
        <v>382</v>
      </c>
      <c r="C429" s="23" t="s">
        <v>386</v>
      </c>
      <c r="D429" s="24" t="s">
        <v>390</v>
      </c>
      <c r="E429" s="25" t="s">
        <v>391</v>
      </c>
      <c r="F429" s="23" t="s">
        <v>13</v>
      </c>
      <c r="G429" s="71">
        <v>2000</v>
      </c>
      <c r="H429" s="71">
        <f t="shared" si="62"/>
        <v>3000</v>
      </c>
      <c r="K429" s="21"/>
      <c r="M429" s="71">
        <v>2000</v>
      </c>
      <c r="N429" s="71">
        <f t="shared" si="57"/>
        <v>3000</v>
      </c>
      <c r="O429" s="29"/>
      <c r="P429" s="30">
        <v>2033</v>
      </c>
      <c r="Q429" s="30">
        <v>3049.5</v>
      </c>
      <c r="R429" s="33">
        <v>2033</v>
      </c>
      <c r="S429" s="33">
        <f t="shared" si="58"/>
        <v>3049.5</v>
      </c>
      <c r="T429" s="30">
        <v>2033</v>
      </c>
      <c r="U429" s="31">
        <v>3049.5</v>
      </c>
      <c r="V429" s="33">
        <v>2033</v>
      </c>
      <c r="W429" s="36">
        <v>3049.5</v>
      </c>
      <c r="X429" s="55">
        <v>2034</v>
      </c>
      <c r="Y429" s="55">
        <v>3050</v>
      </c>
      <c r="Z429" s="33">
        <v>2033</v>
      </c>
      <c r="AA429" s="37">
        <v>3049.5</v>
      </c>
      <c r="AB429" s="42">
        <v>2000</v>
      </c>
      <c r="AC429" s="43">
        <f t="shared" si="59"/>
        <v>3000</v>
      </c>
      <c r="AD429" s="33">
        <f>2000*(1+2%)</f>
        <v>2040</v>
      </c>
      <c r="AE429" s="33">
        <f t="shared" si="63"/>
        <v>3060</v>
      </c>
      <c r="AF429" s="30">
        <v>2033</v>
      </c>
      <c r="AG429" s="48">
        <f t="shared" si="64"/>
        <v>3049.5</v>
      </c>
      <c r="AH429" s="44">
        <v>5378.4</v>
      </c>
      <c r="AI429" s="44">
        <f t="shared" si="61"/>
        <v>8067.5999999999995</v>
      </c>
      <c r="AJ429" s="79">
        <v>2000</v>
      </c>
      <c r="AK429" s="79">
        <v>3000</v>
      </c>
      <c r="AL429" s="94" t="s">
        <v>1145</v>
      </c>
      <c r="AM429" s="93" t="s">
        <v>783</v>
      </c>
    </row>
    <row r="430" spans="1:39" ht="99.15" hidden="1" customHeight="1" x14ac:dyDescent="0.3">
      <c r="A430" s="26">
        <v>404</v>
      </c>
      <c r="B430" s="24" t="s">
        <v>382</v>
      </c>
      <c r="C430" s="23" t="s">
        <v>386</v>
      </c>
      <c r="D430" s="24" t="s">
        <v>392</v>
      </c>
      <c r="E430" s="25" t="s">
        <v>391</v>
      </c>
      <c r="F430" s="23" t="s">
        <v>716</v>
      </c>
      <c r="G430" s="71">
        <v>4000</v>
      </c>
      <c r="H430" s="71">
        <f t="shared" si="62"/>
        <v>6000</v>
      </c>
      <c r="K430" s="21"/>
      <c r="M430" s="71">
        <v>4000</v>
      </c>
      <c r="N430" s="71">
        <f t="shared" si="57"/>
        <v>6000</v>
      </c>
      <c r="O430" s="29"/>
      <c r="P430" s="30">
        <v>4067</v>
      </c>
      <c r="Q430" s="30">
        <v>6100.5</v>
      </c>
      <c r="R430" s="33">
        <v>4067</v>
      </c>
      <c r="S430" s="33">
        <f t="shared" si="58"/>
        <v>6100.5</v>
      </c>
      <c r="T430" s="30">
        <v>4067</v>
      </c>
      <c r="U430" s="31">
        <v>6100.5</v>
      </c>
      <c r="V430" s="33">
        <v>4067</v>
      </c>
      <c r="W430" s="36">
        <v>6100.5</v>
      </c>
      <c r="X430" s="55">
        <v>4067</v>
      </c>
      <c r="Y430" s="55">
        <v>6100</v>
      </c>
      <c r="Z430" s="33">
        <v>4067</v>
      </c>
      <c r="AA430" s="37">
        <v>6100.5</v>
      </c>
      <c r="AB430" s="42">
        <v>2000</v>
      </c>
      <c r="AC430" s="43">
        <f t="shared" si="59"/>
        <v>3000</v>
      </c>
      <c r="AD430" s="33">
        <f>4000*(1+2%)</f>
        <v>4080</v>
      </c>
      <c r="AE430" s="33">
        <f t="shared" si="63"/>
        <v>6120</v>
      </c>
      <c r="AF430" s="30">
        <v>4067</v>
      </c>
      <c r="AG430" s="48">
        <f t="shared" si="64"/>
        <v>6100.5</v>
      </c>
      <c r="AH430" s="44">
        <v>430.36</v>
      </c>
      <c r="AI430" s="44">
        <f t="shared" si="61"/>
        <v>645.54</v>
      </c>
      <c r="AJ430" s="79">
        <v>4000</v>
      </c>
      <c r="AK430" s="79">
        <v>6000</v>
      </c>
      <c r="AL430" s="94" t="s">
        <v>1146</v>
      </c>
      <c r="AM430" s="93" t="s">
        <v>783</v>
      </c>
    </row>
    <row r="431" spans="1:39" ht="91.2" hidden="1" x14ac:dyDescent="0.3">
      <c r="A431" s="23">
        <v>405</v>
      </c>
      <c r="B431" s="24" t="s">
        <v>186</v>
      </c>
      <c r="C431" s="23" t="s">
        <v>611</v>
      </c>
      <c r="D431" s="24" t="s">
        <v>393</v>
      </c>
      <c r="E431" s="25"/>
      <c r="F431" s="23" t="s">
        <v>394</v>
      </c>
      <c r="G431" s="71">
        <v>400</v>
      </c>
      <c r="H431" s="71">
        <f t="shared" si="62"/>
        <v>600</v>
      </c>
      <c r="K431" s="21"/>
      <c r="M431" s="71">
        <v>400</v>
      </c>
      <c r="N431" s="71">
        <f t="shared" si="57"/>
        <v>600</v>
      </c>
      <c r="O431" s="29"/>
      <c r="P431" s="30">
        <v>407</v>
      </c>
      <c r="Q431" s="30">
        <v>610.5</v>
      </c>
      <c r="R431" s="33">
        <v>407</v>
      </c>
      <c r="S431" s="33">
        <f t="shared" si="58"/>
        <v>610.5</v>
      </c>
      <c r="T431" s="30">
        <v>407</v>
      </c>
      <c r="U431" s="31">
        <v>610.5</v>
      </c>
      <c r="V431" s="33">
        <v>407</v>
      </c>
      <c r="W431" s="36">
        <v>610.5</v>
      </c>
      <c r="X431" s="55">
        <v>407</v>
      </c>
      <c r="Y431" s="55">
        <v>610</v>
      </c>
      <c r="Z431" s="33">
        <v>407</v>
      </c>
      <c r="AA431" s="37">
        <v>610.5</v>
      </c>
      <c r="AB431" s="42">
        <v>400</v>
      </c>
      <c r="AC431" s="43">
        <f t="shared" si="59"/>
        <v>600</v>
      </c>
      <c r="AD431" s="33">
        <f>400*(1+2%)</f>
        <v>408</v>
      </c>
      <c r="AE431" s="33">
        <f t="shared" si="63"/>
        <v>612</v>
      </c>
      <c r="AF431" s="30">
        <v>407</v>
      </c>
      <c r="AG431" s="48">
        <f t="shared" si="64"/>
        <v>610.5</v>
      </c>
      <c r="AH431" s="44">
        <v>273.2</v>
      </c>
      <c r="AI431" s="44">
        <f t="shared" si="61"/>
        <v>409.79999999999995</v>
      </c>
      <c r="AJ431" s="79">
        <v>400</v>
      </c>
      <c r="AK431" s="79">
        <v>600</v>
      </c>
      <c r="AL431" s="94" t="s">
        <v>1147</v>
      </c>
      <c r="AM431" s="93" t="s">
        <v>783</v>
      </c>
    </row>
    <row r="432" spans="1:39" ht="136.80000000000001" hidden="1" x14ac:dyDescent="0.3">
      <c r="A432" s="26">
        <v>406</v>
      </c>
      <c r="B432" s="24" t="s">
        <v>186</v>
      </c>
      <c r="C432" s="23" t="s">
        <v>611</v>
      </c>
      <c r="D432" s="24" t="s">
        <v>395</v>
      </c>
      <c r="E432" s="25"/>
      <c r="F432" s="23" t="s">
        <v>394</v>
      </c>
      <c r="G432" s="71">
        <v>600</v>
      </c>
      <c r="H432" s="71">
        <f t="shared" si="62"/>
        <v>900</v>
      </c>
      <c r="K432" s="21"/>
      <c r="M432" s="71">
        <v>600</v>
      </c>
      <c r="N432" s="71">
        <f t="shared" si="57"/>
        <v>900</v>
      </c>
      <c r="O432" s="29"/>
      <c r="P432" s="30">
        <v>610</v>
      </c>
      <c r="Q432" s="30">
        <v>915</v>
      </c>
      <c r="R432" s="33">
        <v>610</v>
      </c>
      <c r="S432" s="33">
        <f t="shared" si="58"/>
        <v>915</v>
      </c>
      <c r="T432" s="30">
        <v>610</v>
      </c>
      <c r="U432" s="31">
        <v>915</v>
      </c>
      <c r="V432" s="33">
        <v>610</v>
      </c>
      <c r="W432" s="36">
        <v>915</v>
      </c>
      <c r="X432" s="55">
        <v>610</v>
      </c>
      <c r="Y432" s="55">
        <v>915</v>
      </c>
      <c r="Z432" s="33">
        <v>610</v>
      </c>
      <c r="AA432" s="37">
        <v>915</v>
      </c>
      <c r="AB432" s="42">
        <v>600</v>
      </c>
      <c r="AC432" s="43">
        <f t="shared" si="59"/>
        <v>900</v>
      </c>
      <c r="AD432" s="33">
        <f>600*(1+2%)</f>
        <v>612</v>
      </c>
      <c r="AE432" s="33">
        <f t="shared" si="63"/>
        <v>918</v>
      </c>
      <c r="AF432" s="30">
        <v>610</v>
      </c>
      <c r="AG432" s="48">
        <f t="shared" si="64"/>
        <v>915</v>
      </c>
      <c r="AH432" s="44">
        <v>105.76</v>
      </c>
      <c r="AI432" s="44">
        <f t="shared" si="61"/>
        <v>158.64000000000001</v>
      </c>
      <c r="AJ432" s="79">
        <v>600</v>
      </c>
      <c r="AK432" s="79">
        <v>900</v>
      </c>
      <c r="AL432" s="92" t="s">
        <v>897</v>
      </c>
      <c r="AM432" s="93" t="s">
        <v>783</v>
      </c>
    </row>
    <row r="433" spans="1:39" ht="99.15" hidden="1" customHeight="1" x14ac:dyDescent="0.3">
      <c r="A433" s="23">
        <v>407</v>
      </c>
      <c r="B433" s="24" t="s">
        <v>186</v>
      </c>
      <c r="C433" s="23" t="s">
        <v>611</v>
      </c>
      <c r="D433" s="24" t="s">
        <v>645</v>
      </c>
      <c r="E433" s="25"/>
      <c r="F433" s="23" t="s">
        <v>394</v>
      </c>
      <c r="G433" s="71">
        <v>500</v>
      </c>
      <c r="H433" s="71">
        <f t="shared" si="62"/>
        <v>750</v>
      </c>
      <c r="K433" s="21"/>
      <c r="M433" s="71">
        <v>500</v>
      </c>
      <c r="N433" s="71">
        <f t="shared" si="57"/>
        <v>750</v>
      </c>
      <c r="O433" s="29"/>
      <c r="P433" s="30">
        <v>508</v>
      </c>
      <c r="Q433" s="30">
        <v>762</v>
      </c>
      <c r="R433" s="33">
        <v>508</v>
      </c>
      <c r="S433" s="33">
        <f t="shared" si="58"/>
        <v>762</v>
      </c>
      <c r="T433" s="30">
        <v>508</v>
      </c>
      <c r="U433" s="31">
        <v>762</v>
      </c>
      <c r="V433" s="33">
        <v>508</v>
      </c>
      <c r="W433" s="36">
        <v>762</v>
      </c>
      <c r="X433" s="55">
        <v>509</v>
      </c>
      <c r="Y433" s="55">
        <v>763</v>
      </c>
      <c r="Z433" s="33">
        <v>508</v>
      </c>
      <c r="AA433" s="37">
        <v>762</v>
      </c>
      <c r="AB433" s="42">
        <v>400</v>
      </c>
      <c r="AC433" s="43">
        <f t="shared" si="59"/>
        <v>600</v>
      </c>
      <c r="AD433" s="33">
        <f>500*(1+2%)</f>
        <v>510</v>
      </c>
      <c r="AE433" s="33">
        <f t="shared" si="63"/>
        <v>765</v>
      </c>
      <c r="AF433" s="30">
        <v>508</v>
      </c>
      <c r="AG433" s="48">
        <f t="shared" si="64"/>
        <v>762</v>
      </c>
      <c r="AH433" s="44">
        <v>623.20000000000005</v>
      </c>
      <c r="AI433" s="44">
        <f t="shared" si="61"/>
        <v>934.80000000000007</v>
      </c>
      <c r="AJ433" s="79">
        <v>500</v>
      </c>
      <c r="AK433" s="79">
        <v>750</v>
      </c>
      <c r="AL433" s="94" t="s">
        <v>1148</v>
      </c>
      <c r="AM433" s="93" t="s">
        <v>783</v>
      </c>
    </row>
    <row r="434" spans="1:39" ht="99.15" hidden="1" customHeight="1" x14ac:dyDescent="0.3">
      <c r="A434" s="26">
        <v>408</v>
      </c>
      <c r="B434" s="24" t="s">
        <v>186</v>
      </c>
      <c r="C434" s="23" t="s">
        <v>396</v>
      </c>
      <c r="D434" s="24" t="s">
        <v>397</v>
      </c>
      <c r="E434" s="25" t="s">
        <v>398</v>
      </c>
      <c r="F434" s="23" t="s">
        <v>399</v>
      </c>
      <c r="G434" s="71">
        <v>2500</v>
      </c>
      <c r="H434" s="71">
        <f t="shared" si="62"/>
        <v>3750</v>
      </c>
      <c r="K434" s="21"/>
      <c r="M434" s="71">
        <v>2500</v>
      </c>
      <c r="N434" s="71">
        <f t="shared" si="57"/>
        <v>3750</v>
      </c>
      <c r="O434" s="29"/>
      <c r="P434" s="30">
        <v>2033</v>
      </c>
      <c r="Q434" s="30">
        <v>3049.5</v>
      </c>
      <c r="R434" s="33">
        <v>2033</v>
      </c>
      <c r="S434" s="33">
        <f t="shared" si="58"/>
        <v>3049.5</v>
      </c>
      <c r="T434" s="30">
        <v>2033</v>
      </c>
      <c r="U434" s="31">
        <v>3049.5</v>
      </c>
      <c r="V434" s="33">
        <v>2033</v>
      </c>
      <c r="W434" s="36">
        <v>3049.5</v>
      </c>
      <c r="X434" s="55">
        <v>2034</v>
      </c>
      <c r="Y434" s="55">
        <v>3050</v>
      </c>
      <c r="Z434" s="33">
        <v>2033</v>
      </c>
      <c r="AA434" s="37">
        <v>3049.5</v>
      </c>
      <c r="AB434" s="42">
        <v>2500</v>
      </c>
      <c r="AC434" s="43">
        <f t="shared" si="59"/>
        <v>3750</v>
      </c>
      <c r="AD434" s="33">
        <f>2000*(1+2%)</f>
        <v>2040</v>
      </c>
      <c r="AE434" s="33">
        <f t="shared" si="63"/>
        <v>3060</v>
      </c>
      <c r="AF434" s="30">
        <v>2033</v>
      </c>
      <c r="AG434" s="48">
        <f t="shared" si="64"/>
        <v>3049.5</v>
      </c>
      <c r="AH434" s="67">
        <v>13349.41</v>
      </c>
      <c r="AI434" s="67">
        <f t="shared" si="61"/>
        <v>20024.114999999998</v>
      </c>
      <c r="AJ434" s="79">
        <v>2000</v>
      </c>
      <c r="AK434" s="79">
        <v>3000</v>
      </c>
      <c r="AL434" s="94"/>
      <c r="AM434" s="94"/>
    </row>
    <row r="435" spans="1:39" ht="99.15" hidden="1" customHeight="1" x14ac:dyDescent="0.3">
      <c r="A435" s="23">
        <v>409</v>
      </c>
      <c r="B435" s="24" t="s">
        <v>186</v>
      </c>
      <c r="C435" s="23" t="s">
        <v>396</v>
      </c>
      <c r="D435" s="24" t="s">
        <v>400</v>
      </c>
      <c r="E435" s="25" t="s">
        <v>398</v>
      </c>
      <c r="F435" s="23" t="s">
        <v>399</v>
      </c>
      <c r="G435" s="71">
        <v>3500</v>
      </c>
      <c r="H435" s="71">
        <f t="shared" si="62"/>
        <v>5250</v>
      </c>
      <c r="K435" s="21"/>
      <c r="M435" s="71">
        <v>3500</v>
      </c>
      <c r="N435" s="71">
        <f t="shared" si="57"/>
        <v>5250</v>
      </c>
      <c r="O435" s="29"/>
      <c r="P435" s="30">
        <v>3050</v>
      </c>
      <c r="Q435" s="30">
        <v>4575</v>
      </c>
      <c r="R435" s="33">
        <v>3050</v>
      </c>
      <c r="S435" s="33">
        <f t="shared" si="58"/>
        <v>4575</v>
      </c>
      <c r="T435" s="30">
        <v>3050</v>
      </c>
      <c r="U435" s="31">
        <v>4575</v>
      </c>
      <c r="V435" s="33">
        <v>3050</v>
      </c>
      <c r="W435" s="36">
        <v>4575</v>
      </c>
      <c r="X435" s="55">
        <v>3050</v>
      </c>
      <c r="Y435" s="55">
        <v>4575</v>
      </c>
      <c r="Z435" s="33">
        <v>3050</v>
      </c>
      <c r="AA435" s="37">
        <v>4575</v>
      </c>
      <c r="AB435" s="42">
        <v>4000</v>
      </c>
      <c r="AC435" s="43">
        <f t="shared" si="59"/>
        <v>6000</v>
      </c>
      <c r="AD435" s="33">
        <f>3000*(1+2%)</f>
        <v>3060</v>
      </c>
      <c r="AE435" s="33">
        <f t="shared" si="63"/>
        <v>4590</v>
      </c>
      <c r="AF435" s="30">
        <v>3050</v>
      </c>
      <c r="AG435" s="48">
        <f t="shared" si="64"/>
        <v>4575</v>
      </c>
      <c r="AH435" s="44">
        <v>25697.119999999999</v>
      </c>
      <c r="AI435" s="44">
        <f t="shared" si="61"/>
        <v>38545.68</v>
      </c>
      <c r="AJ435" s="79">
        <v>3000</v>
      </c>
      <c r="AK435" s="79">
        <v>4500</v>
      </c>
      <c r="AL435" s="92" t="s">
        <v>898</v>
      </c>
      <c r="AM435" s="93" t="s">
        <v>783</v>
      </c>
    </row>
    <row r="436" spans="1:39" ht="99.15" customHeight="1" x14ac:dyDescent="0.3">
      <c r="A436" s="26">
        <v>410</v>
      </c>
      <c r="B436" s="24" t="s">
        <v>186</v>
      </c>
      <c r="C436" s="23" t="s">
        <v>396</v>
      </c>
      <c r="D436" s="24" t="s">
        <v>646</v>
      </c>
      <c r="E436" s="25"/>
      <c r="F436" s="23" t="s">
        <v>121</v>
      </c>
      <c r="G436" s="81">
        <v>600</v>
      </c>
      <c r="H436" s="81">
        <f t="shared" si="62"/>
        <v>900</v>
      </c>
      <c r="K436" s="21"/>
      <c r="M436" s="81">
        <v>600</v>
      </c>
      <c r="N436" s="81">
        <f t="shared" si="57"/>
        <v>900</v>
      </c>
      <c r="O436" s="29"/>
      <c r="P436" s="30">
        <v>1017</v>
      </c>
      <c r="Q436" s="30">
        <v>1525.5</v>
      </c>
      <c r="R436" s="33">
        <v>1017</v>
      </c>
      <c r="S436" s="33">
        <f t="shared" si="58"/>
        <v>1525.5</v>
      </c>
      <c r="T436" s="30">
        <v>1017</v>
      </c>
      <c r="U436" s="30">
        <v>1525.5</v>
      </c>
      <c r="V436" s="33">
        <v>1017</v>
      </c>
      <c r="W436" s="36">
        <v>1525.5</v>
      </c>
      <c r="X436" s="55">
        <v>1017</v>
      </c>
      <c r="Y436" s="55">
        <v>1525</v>
      </c>
      <c r="Z436" s="33">
        <v>1017</v>
      </c>
      <c r="AA436" s="37">
        <v>1525.5</v>
      </c>
      <c r="AB436" s="42">
        <v>600</v>
      </c>
      <c r="AC436" s="43">
        <f t="shared" si="59"/>
        <v>900</v>
      </c>
      <c r="AD436" s="33">
        <f>1000*(1+2%)</f>
        <v>1020</v>
      </c>
      <c r="AE436" s="33">
        <f t="shared" si="63"/>
        <v>1530</v>
      </c>
      <c r="AF436" s="30">
        <v>1017</v>
      </c>
      <c r="AG436" s="48">
        <f t="shared" si="64"/>
        <v>1525.5</v>
      </c>
      <c r="AH436" s="44">
        <v>445.37</v>
      </c>
      <c r="AI436" s="44">
        <f t="shared" si="61"/>
        <v>668.05500000000006</v>
      </c>
      <c r="AJ436" s="79">
        <v>1000</v>
      </c>
      <c r="AK436" s="79">
        <v>1500</v>
      </c>
      <c r="AL436" s="94" t="s">
        <v>1149</v>
      </c>
      <c r="AM436" s="95" t="s">
        <v>787</v>
      </c>
    </row>
    <row r="437" spans="1:39" ht="99.15" customHeight="1" x14ac:dyDescent="0.3">
      <c r="A437" s="23">
        <v>411</v>
      </c>
      <c r="B437" s="24" t="s">
        <v>186</v>
      </c>
      <c r="C437" s="23" t="s">
        <v>396</v>
      </c>
      <c r="D437" s="24" t="s">
        <v>401</v>
      </c>
      <c r="E437" s="25"/>
      <c r="F437" s="23" t="s">
        <v>121</v>
      </c>
      <c r="G437" s="81">
        <v>700</v>
      </c>
      <c r="H437" s="81">
        <f t="shared" si="62"/>
        <v>1050</v>
      </c>
      <c r="K437" s="21"/>
      <c r="M437" s="81">
        <v>700</v>
      </c>
      <c r="N437" s="81">
        <f t="shared" si="57"/>
        <v>1050</v>
      </c>
      <c r="O437" s="29"/>
      <c r="P437" s="30">
        <v>1525</v>
      </c>
      <c r="Q437" s="30">
        <v>2287.5</v>
      </c>
      <c r="R437" s="33">
        <v>1525</v>
      </c>
      <c r="S437" s="33">
        <f t="shared" si="58"/>
        <v>2287.5</v>
      </c>
      <c r="T437" s="30">
        <v>1525</v>
      </c>
      <c r="U437" s="31">
        <v>2287.5</v>
      </c>
      <c r="V437" s="33">
        <v>1525</v>
      </c>
      <c r="W437" s="36">
        <v>2287.5</v>
      </c>
      <c r="X437" s="55">
        <v>1525</v>
      </c>
      <c r="Y437" s="55">
        <v>2288</v>
      </c>
      <c r="Z437" s="33">
        <v>1525</v>
      </c>
      <c r="AA437" s="37">
        <v>2287.5</v>
      </c>
      <c r="AB437" s="42">
        <v>700</v>
      </c>
      <c r="AC437" s="43">
        <f t="shared" si="59"/>
        <v>1050</v>
      </c>
      <c r="AD437" s="33">
        <f>1500*(1+2%)</f>
        <v>1530</v>
      </c>
      <c r="AE437" s="33">
        <f t="shared" si="63"/>
        <v>2295</v>
      </c>
      <c r="AF437" s="30">
        <v>1525</v>
      </c>
      <c r="AG437" s="48">
        <f t="shared" si="64"/>
        <v>2287.5</v>
      </c>
      <c r="AH437" s="44">
        <v>19622.45</v>
      </c>
      <c r="AI437" s="44">
        <f t="shared" si="61"/>
        <v>29433.675000000003</v>
      </c>
      <c r="AJ437" s="79">
        <v>1500</v>
      </c>
      <c r="AK437" s="79">
        <v>2250</v>
      </c>
      <c r="AL437" s="94" t="s">
        <v>1150</v>
      </c>
      <c r="AM437" s="95" t="s">
        <v>787</v>
      </c>
    </row>
    <row r="438" spans="1:39" ht="99.15" customHeight="1" x14ac:dyDescent="0.3">
      <c r="A438" s="26">
        <v>412</v>
      </c>
      <c r="B438" s="24" t="s">
        <v>186</v>
      </c>
      <c r="C438" s="23" t="s">
        <v>396</v>
      </c>
      <c r="D438" s="24" t="s">
        <v>402</v>
      </c>
      <c r="E438" s="25"/>
      <c r="F438" s="23" t="s">
        <v>121</v>
      </c>
      <c r="G438" s="81">
        <v>700</v>
      </c>
      <c r="H438" s="81">
        <f t="shared" si="62"/>
        <v>1050</v>
      </c>
      <c r="K438" s="21"/>
      <c r="M438" s="81">
        <v>700</v>
      </c>
      <c r="N438" s="81">
        <f t="shared" si="57"/>
        <v>1050</v>
      </c>
      <c r="O438" s="29"/>
      <c r="P438" s="30">
        <v>2033</v>
      </c>
      <c r="Q438" s="30">
        <v>3049.5</v>
      </c>
      <c r="R438" s="33">
        <v>2033</v>
      </c>
      <c r="S438" s="33">
        <f t="shared" si="58"/>
        <v>3049.5</v>
      </c>
      <c r="T438" s="30">
        <v>2033</v>
      </c>
      <c r="U438" s="31">
        <v>3049.5</v>
      </c>
      <c r="V438" s="33">
        <v>2033</v>
      </c>
      <c r="W438" s="36">
        <v>3049.5</v>
      </c>
      <c r="X438" s="55">
        <v>2034</v>
      </c>
      <c r="Y438" s="55">
        <v>3050</v>
      </c>
      <c r="Z438" s="33">
        <v>2033</v>
      </c>
      <c r="AA438" s="37">
        <v>3049.5</v>
      </c>
      <c r="AB438" s="42">
        <v>700</v>
      </c>
      <c r="AC438" s="43">
        <f t="shared" si="59"/>
        <v>1050</v>
      </c>
      <c r="AD438" s="33">
        <f>2000*(1+2%)</f>
        <v>2040</v>
      </c>
      <c r="AE438" s="33">
        <f t="shared" si="63"/>
        <v>3060</v>
      </c>
      <c r="AF438" s="30">
        <v>2033</v>
      </c>
      <c r="AG438" s="48">
        <f t="shared" si="64"/>
        <v>3049.5</v>
      </c>
      <c r="AH438" s="44">
        <v>1736.22</v>
      </c>
      <c r="AI438" s="44">
        <f t="shared" si="61"/>
        <v>2604.33</v>
      </c>
      <c r="AJ438" s="79">
        <v>2000</v>
      </c>
      <c r="AK438" s="79">
        <v>3000</v>
      </c>
      <c r="AL438" s="94" t="s">
        <v>1151</v>
      </c>
      <c r="AM438" s="95" t="s">
        <v>787</v>
      </c>
    </row>
    <row r="439" spans="1:39" ht="99.15" customHeight="1" x14ac:dyDescent="0.3">
      <c r="A439" s="23">
        <v>413</v>
      </c>
      <c r="B439" s="24" t="s">
        <v>186</v>
      </c>
      <c r="C439" s="23" t="s">
        <v>403</v>
      </c>
      <c r="D439" s="24" t="s">
        <v>404</v>
      </c>
      <c r="E439" s="25"/>
      <c r="F439" s="23" t="s">
        <v>34</v>
      </c>
      <c r="G439" s="81">
        <v>1000</v>
      </c>
      <c r="H439" s="81">
        <f t="shared" si="62"/>
        <v>1500</v>
      </c>
      <c r="K439" s="21"/>
      <c r="M439" s="81">
        <v>1000</v>
      </c>
      <c r="N439" s="81">
        <f t="shared" si="57"/>
        <v>1500</v>
      </c>
      <c r="O439" s="29"/>
      <c r="P439" s="30">
        <v>1322</v>
      </c>
      <c r="Q439" s="30">
        <v>1983</v>
      </c>
      <c r="R439" s="33">
        <v>1322</v>
      </c>
      <c r="S439" s="33">
        <f t="shared" si="58"/>
        <v>1983</v>
      </c>
      <c r="T439" s="30">
        <v>1322</v>
      </c>
      <c r="U439" s="31">
        <v>1983</v>
      </c>
      <c r="V439" s="33">
        <v>1322</v>
      </c>
      <c r="W439" s="36">
        <v>1983</v>
      </c>
      <c r="X439" s="55">
        <v>1322</v>
      </c>
      <c r="Y439" s="55">
        <v>1983</v>
      </c>
      <c r="Z439" s="33">
        <v>1322</v>
      </c>
      <c r="AA439" s="37">
        <v>1983</v>
      </c>
      <c r="AB439" s="42">
        <v>1000</v>
      </c>
      <c r="AC439" s="43">
        <f t="shared" si="59"/>
        <v>1500</v>
      </c>
      <c r="AD439" s="33">
        <f>1300*(1+2%)</f>
        <v>1326</v>
      </c>
      <c r="AE439" s="33">
        <f t="shared" si="63"/>
        <v>1989</v>
      </c>
      <c r="AF439" s="30">
        <v>1322</v>
      </c>
      <c r="AG439" s="48">
        <f t="shared" si="64"/>
        <v>1983</v>
      </c>
      <c r="AH439" s="44">
        <v>1168.6099999999999</v>
      </c>
      <c r="AI439" s="44">
        <f t="shared" si="61"/>
        <v>1752.915</v>
      </c>
      <c r="AJ439" s="79">
        <v>1300</v>
      </c>
      <c r="AK439" s="79">
        <v>1950</v>
      </c>
      <c r="AL439" s="94" t="s">
        <v>1152</v>
      </c>
      <c r="AM439" s="95" t="s">
        <v>787</v>
      </c>
    </row>
    <row r="440" spans="1:39" ht="99.15" hidden="1" customHeight="1" x14ac:dyDescent="0.3">
      <c r="A440" s="26">
        <v>414</v>
      </c>
      <c r="B440" s="24" t="s">
        <v>186</v>
      </c>
      <c r="C440" s="23" t="s">
        <v>403</v>
      </c>
      <c r="D440" s="24" t="s">
        <v>405</v>
      </c>
      <c r="E440" s="25"/>
      <c r="F440" s="23" t="s">
        <v>121</v>
      </c>
      <c r="G440" s="81">
        <v>600</v>
      </c>
      <c r="H440" s="81">
        <f t="shared" si="62"/>
        <v>900</v>
      </c>
      <c r="K440" s="21"/>
      <c r="M440" s="81">
        <v>600</v>
      </c>
      <c r="N440" s="81">
        <f t="shared" si="57"/>
        <v>900</v>
      </c>
      <c r="O440" s="29"/>
      <c r="P440" s="30">
        <v>1017</v>
      </c>
      <c r="Q440" s="30">
        <v>1525.5</v>
      </c>
      <c r="R440" s="33">
        <v>1017</v>
      </c>
      <c r="S440" s="33">
        <f t="shared" si="58"/>
        <v>1525.5</v>
      </c>
      <c r="T440" s="30">
        <v>1017</v>
      </c>
      <c r="U440" s="31">
        <v>1525.5</v>
      </c>
      <c r="V440" s="33">
        <v>1017</v>
      </c>
      <c r="W440" s="36">
        <v>1525.5</v>
      </c>
      <c r="X440" s="55">
        <v>1017</v>
      </c>
      <c r="Y440" s="55">
        <v>1525</v>
      </c>
      <c r="Z440" s="33">
        <v>1017</v>
      </c>
      <c r="AA440" s="37">
        <v>1525.5</v>
      </c>
      <c r="AB440" s="42">
        <v>600</v>
      </c>
      <c r="AC440" s="43">
        <f t="shared" si="59"/>
        <v>900</v>
      </c>
      <c r="AD440" s="33">
        <f>1000*(1+2%)</f>
        <v>1020</v>
      </c>
      <c r="AE440" s="33">
        <f t="shared" si="63"/>
        <v>1530</v>
      </c>
      <c r="AF440" s="30">
        <v>1017</v>
      </c>
      <c r="AG440" s="48">
        <f t="shared" si="64"/>
        <v>1525.5</v>
      </c>
      <c r="AH440" s="44">
        <v>1045.98</v>
      </c>
      <c r="AI440" s="44">
        <f t="shared" si="61"/>
        <v>1568.97</v>
      </c>
      <c r="AJ440" s="79">
        <v>1000</v>
      </c>
      <c r="AK440" s="79">
        <v>1500</v>
      </c>
      <c r="AL440" s="94" t="s">
        <v>1153</v>
      </c>
      <c r="AM440" s="93" t="s">
        <v>783</v>
      </c>
    </row>
    <row r="441" spans="1:39" ht="99.15" hidden="1" customHeight="1" x14ac:dyDescent="0.3">
      <c r="A441" s="23">
        <v>415</v>
      </c>
      <c r="B441" s="24" t="s">
        <v>186</v>
      </c>
      <c r="C441" s="23" t="s">
        <v>403</v>
      </c>
      <c r="D441" s="24" t="s">
        <v>406</v>
      </c>
      <c r="E441" s="25"/>
      <c r="F441" s="23" t="s">
        <v>121</v>
      </c>
      <c r="G441" s="81">
        <v>350</v>
      </c>
      <c r="H441" s="81">
        <f t="shared" si="62"/>
        <v>525</v>
      </c>
      <c r="K441" s="21"/>
      <c r="M441" s="81">
        <v>350</v>
      </c>
      <c r="N441" s="81">
        <f t="shared" si="57"/>
        <v>525</v>
      </c>
      <c r="O441" s="29"/>
      <c r="P441" s="30">
        <v>508</v>
      </c>
      <c r="Q441" s="30">
        <v>762</v>
      </c>
      <c r="R441" s="33">
        <v>508</v>
      </c>
      <c r="S441" s="33">
        <f t="shared" si="58"/>
        <v>762</v>
      </c>
      <c r="T441" s="30">
        <v>508</v>
      </c>
      <c r="U441" s="31">
        <v>762</v>
      </c>
      <c r="V441" s="33">
        <v>508</v>
      </c>
      <c r="W441" s="36">
        <v>762</v>
      </c>
      <c r="X441" s="55">
        <v>509</v>
      </c>
      <c r="Y441" s="55">
        <v>763</v>
      </c>
      <c r="Z441" s="33">
        <v>508</v>
      </c>
      <c r="AA441" s="37">
        <v>762</v>
      </c>
      <c r="AB441" s="42">
        <v>350</v>
      </c>
      <c r="AC441" s="43">
        <f t="shared" si="59"/>
        <v>525</v>
      </c>
      <c r="AD441" s="33">
        <f>500*(1+2%)</f>
        <v>510</v>
      </c>
      <c r="AE441" s="33">
        <f t="shared" si="63"/>
        <v>765</v>
      </c>
      <c r="AF441" s="30">
        <v>508</v>
      </c>
      <c r="AG441" s="48">
        <f t="shared" si="64"/>
        <v>762</v>
      </c>
      <c r="AH441" s="44">
        <v>483.44</v>
      </c>
      <c r="AI441" s="44">
        <f t="shared" si="61"/>
        <v>725.16</v>
      </c>
      <c r="AJ441" s="79">
        <v>500</v>
      </c>
      <c r="AK441" s="79">
        <v>750</v>
      </c>
      <c r="AL441" s="94" t="s">
        <v>1154</v>
      </c>
      <c r="AM441" s="93" t="s">
        <v>783</v>
      </c>
    </row>
    <row r="442" spans="1:39" ht="99.15" hidden="1" customHeight="1" x14ac:dyDescent="0.3">
      <c r="A442" s="26">
        <v>416</v>
      </c>
      <c r="B442" s="24" t="s">
        <v>186</v>
      </c>
      <c r="C442" s="23" t="s">
        <v>403</v>
      </c>
      <c r="D442" s="24" t="s">
        <v>407</v>
      </c>
      <c r="E442" s="25"/>
      <c r="F442" s="23" t="s">
        <v>121</v>
      </c>
      <c r="G442" s="82" t="s">
        <v>776</v>
      </c>
      <c r="H442" s="82" t="s">
        <v>776</v>
      </c>
      <c r="I442" s="83"/>
      <c r="J442" s="83"/>
      <c r="K442" s="84"/>
      <c r="L442" s="83"/>
      <c r="M442" s="82" t="s">
        <v>776</v>
      </c>
      <c r="N442" s="82" t="s">
        <v>776</v>
      </c>
      <c r="O442" s="29"/>
      <c r="P442" s="40" t="s">
        <v>775</v>
      </c>
      <c r="Q442" s="40" t="s">
        <v>775</v>
      </c>
      <c r="R442" s="34" t="s">
        <v>775</v>
      </c>
      <c r="S442" s="34" t="s">
        <v>775</v>
      </c>
      <c r="T442" s="40" t="s">
        <v>775</v>
      </c>
      <c r="U442" s="40" t="s">
        <v>775</v>
      </c>
      <c r="V442" s="34" t="s">
        <v>775</v>
      </c>
      <c r="W442" s="34" t="s">
        <v>775</v>
      </c>
      <c r="X442" s="40" t="s">
        <v>775</v>
      </c>
      <c r="Y442" s="40" t="s">
        <v>775</v>
      </c>
      <c r="Z442" s="34" t="s">
        <v>775</v>
      </c>
      <c r="AA442" s="34" t="s">
        <v>775</v>
      </c>
      <c r="AB442" s="64">
        <v>600</v>
      </c>
      <c r="AC442" s="65">
        <f t="shared" si="59"/>
        <v>900</v>
      </c>
      <c r="AD442" s="34" t="s">
        <v>775</v>
      </c>
      <c r="AE442" s="34" t="s">
        <v>775</v>
      </c>
      <c r="AF442" s="40" t="s">
        <v>775</v>
      </c>
      <c r="AG442" s="77" t="s">
        <v>775</v>
      </c>
      <c r="AH442" s="44">
        <v>156.24</v>
      </c>
      <c r="AI442" s="44">
        <f t="shared" si="61"/>
        <v>234.36</v>
      </c>
      <c r="AJ442" s="48" t="s">
        <v>775</v>
      </c>
      <c r="AK442" s="48" t="s">
        <v>775</v>
      </c>
      <c r="AL442" s="94" t="s">
        <v>1155</v>
      </c>
      <c r="AM442" s="93" t="s">
        <v>783</v>
      </c>
    </row>
    <row r="443" spans="1:39" ht="99.15" hidden="1" customHeight="1" x14ac:dyDescent="0.3">
      <c r="A443" s="23">
        <v>417</v>
      </c>
      <c r="B443" s="24" t="s">
        <v>186</v>
      </c>
      <c r="C443" s="23" t="s">
        <v>403</v>
      </c>
      <c r="D443" s="24" t="s">
        <v>408</v>
      </c>
      <c r="E443" s="25"/>
      <c r="F443" s="23" t="s">
        <v>121</v>
      </c>
      <c r="G443" s="71">
        <v>600</v>
      </c>
      <c r="H443" s="71">
        <f t="shared" si="62"/>
        <v>900</v>
      </c>
      <c r="K443" s="21"/>
      <c r="M443" s="71">
        <v>600</v>
      </c>
      <c r="N443" s="71">
        <f t="shared" si="57"/>
        <v>900</v>
      </c>
      <c r="O443" s="29"/>
      <c r="P443" s="30">
        <v>610</v>
      </c>
      <c r="Q443" s="30">
        <v>915</v>
      </c>
      <c r="R443" s="33">
        <v>610</v>
      </c>
      <c r="S443" s="33">
        <f t="shared" si="58"/>
        <v>915</v>
      </c>
      <c r="T443" s="30">
        <v>610</v>
      </c>
      <c r="U443" s="30">
        <v>915</v>
      </c>
      <c r="V443" s="33">
        <v>610</v>
      </c>
      <c r="W443" s="36">
        <v>915</v>
      </c>
      <c r="X443" s="55">
        <v>610</v>
      </c>
      <c r="Y443" s="55">
        <v>915</v>
      </c>
      <c r="Z443" s="33">
        <v>610</v>
      </c>
      <c r="AA443" s="37">
        <v>915</v>
      </c>
      <c r="AB443" s="42">
        <v>500</v>
      </c>
      <c r="AC443" s="43">
        <f t="shared" si="59"/>
        <v>750</v>
      </c>
      <c r="AD443" s="33">
        <f>600*(1+2%)</f>
        <v>612</v>
      </c>
      <c r="AE443" s="33">
        <f t="shared" ref="AE443:AE459" si="65">AD443+AD443*0.5</f>
        <v>918</v>
      </c>
      <c r="AF443" s="30">
        <v>610</v>
      </c>
      <c r="AG443" s="48">
        <f>AF443*1.5</f>
        <v>915</v>
      </c>
      <c r="AH443" s="44">
        <v>1512.97</v>
      </c>
      <c r="AI443" s="44">
        <f t="shared" si="61"/>
        <v>2269.4549999999999</v>
      </c>
      <c r="AJ443" s="79">
        <v>600</v>
      </c>
      <c r="AK443" s="79">
        <v>900</v>
      </c>
      <c r="AL443" s="94" t="s">
        <v>1156</v>
      </c>
      <c r="AM443" s="93" t="s">
        <v>783</v>
      </c>
    </row>
    <row r="444" spans="1:39" ht="99.15" hidden="1" customHeight="1" x14ac:dyDescent="0.3">
      <c r="A444" s="26">
        <v>418</v>
      </c>
      <c r="B444" s="24" t="s">
        <v>186</v>
      </c>
      <c r="C444" s="23" t="s">
        <v>403</v>
      </c>
      <c r="D444" s="24" t="s">
        <v>409</v>
      </c>
      <c r="E444" s="25"/>
      <c r="F444" s="23" t="s">
        <v>121</v>
      </c>
      <c r="G444" s="71">
        <v>800</v>
      </c>
      <c r="H444" s="71">
        <f t="shared" si="62"/>
        <v>1200</v>
      </c>
      <c r="K444" s="21"/>
      <c r="M444" s="71">
        <v>800</v>
      </c>
      <c r="N444" s="71">
        <f t="shared" si="57"/>
        <v>1200</v>
      </c>
      <c r="O444" s="29"/>
      <c r="P444" s="30">
        <v>813</v>
      </c>
      <c r="Q444" s="30">
        <v>1219.5</v>
      </c>
      <c r="R444" s="33">
        <v>813</v>
      </c>
      <c r="S444" s="33">
        <f t="shared" si="58"/>
        <v>1219.5</v>
      </c>
      <c r="T444" s="30">
        <v>813</v>
      </c>
      <c r="U444" s="30">
        <v>1219.5</v>
      </c>
      <c r="V444" s="33">
        <v>813</v>
      </c>
      <c r="W444" s="36">
        <v>1219.5</v>
      </c>
      <c r="X444" s="55">
        <v>814</v>
      </c>
      <c r="Y444" s="55">
        <v>1220</v>
      </c>
      <c r="Z444" s="33">
        <v>813</v>
      </c>
      <c r="AA444" s="37">
        <v>1219.5</v>
      </c>
      <c r="AB444" s="42">
        <v>600</v>
      </c>
      <c r="AC444" s="43">
        <f t="shared" si="59"/>
        <v>900</v>
      </c>
      <c r="AD444" s="33">
        <f>800*(1+2%)</f>
        <v>816</v>
      </c>
      <c r="AE444" s="33">
        <f t="shared" si="65"/>
        <v>1224</v>
      </c>
      <c r="AF444" s="30">
        <v>813</v>
      </c>
      <c r="AG444" s="48">
        <f t="shared" ref="AG444:AG459" si="66">AF444*1.5</f>
        <v>1219.5</v>
      </c>
      <c r="AH444" s="44">
        <v>1512.97</v>
      </c>
      <c r="AI444" s="44">
        <f t="shared" si="61"/>
        <v>2269.4549999999999</v>
      </c>
      <c r="AJ444" s="79">
        <v>800</v>
      </c>
      <c r="AK444" s="79">
        <v>1200</v>
      </c>
      <c r="AL444" s="94" t="s">
        <v>1157</v>
      </c>
      <c r="AM444" s="93" t="s">
        <v>783</v>
      </c>
    </row>
    <row r="445" spans="1:39" ht="99.15" hidden="1" customHeight="1" x14ac:dyDescent="0.3">
      <c r="A445" s="23">
        <v>419</v>
      </c>
      <c r="B445" s="24" t="s">
        <v>186</v>
      </c>
      <c r="C445" s="23" t="s">
        <v>403</v>
      </c>
      <c r="D445" s="24" t="s">
        <v>410</v>
      </c>
      <c r="E445" s="25"/>
      <c r="F445" s="23" t="s">
        <v>121</v>
      </c>
      <c r="G445" s="71">
        <v>500</v>
      </c>
      <c r="H445" s="71">
        <f t="shared" si="62"/>
        <v>750</v>
      </c>
      <c r="K445" s="21"/>
      <c r="M445" s="71">
        <v>500</v>
      </c>
      <c r="N445" s="71">
        <f t="shared" si="57"/>
        <v>750</v>
      </c>
      <c r="O445" s="29"/>
      <c r="P445" s="30">
        <v>459</v>
      </c>
      <c r="Q445" s="30">
        <v>688.5</v>
      </c>
      <c r="R445" s="33">
        <v>459</v>
      </c>
      <c r="S445" s="33">
        <f t="shared" si="58"/>
        <v>688.5</v>
      </c>
      <c r="T445" s="30">
        <v>459</v>
      </c>
      <c r="U445" s="31">
        <v>688.5</v>
      </c>
      <c r="V445" s="33">
        <v>459</v>
      </c>
      <c r="W445" s="36">
        <v>688.5</v>
      </c>
      <c r="X445" s="55">
        <v>458</v>
      </c>
      <c r="Y445" s="55">
        <v>687</v>
      </c>
      <c r="Z445" s="33">
        <v>459</v>
      </c>
      <c r="AA445" s="37">
        <v>688.5</v>
      </c>
      <c r="AB445" s="42">
        <v>400</v>
      </c>
      <c r="AC445" s="43">
        <f t="shared" si="59"/>
        <v>600</v>
      </c>
      <c r="AD445" s="33">
        <f>450*(1+2%)</f>
        <v>459</v>
      </c>
      <c r="AE445" s="33">
        <f t="shared" si="65"/>
        <v>688.5</v>
      </c>
      <c r="AF445" s="30">
        <v>459</v>
      </c>
      <c r="AG445" s="48">
        <f t="shared" si="66"/>
        <v>688.5</v>
      </c>
      <c r="AH445" s="44">
        <v>141.11000000000001</v>
      </c>
      <c r="AI445" s="44">
        <f t="shared" si="61"/>
        <v>211.66500000000002</v>
      </c>
      <c r="AJ445" s="79">
        <v>450</v>
      </c>
      <c r="AK445" s="79">
        <v>675</v>
      </c>
      <c r="AL445" s="94" t="s">
        <v>1158</v>
      </c>
      <c r="AM445" s="93" t="s">
        <v>783</v>
      </c>
    </row>
    <row r="446" spans="1:39" ht="99.15" hidden="1" customHeight="1" x14ac:dyDescent="0.3">
      <c r="A446" s="26">
        <v>420</v>
      </c>
      <c r="B446" s="24" t="s">
        <v>186</v>
      </c>
      <c r="C446" s="23" t="s">
        <v>403</v>
      </c>
      <c r="D446" s="24" t="s">
        <v>411</v>
      </c>
      <c r="E446" s="25"/>
      <c r="F446" s="23" t="s">
        <v>121</v>
      </c>
      <c r="G446" s="81">
        <v>500</v>
      </c>
      <c r="H446" s="81">
        <f t="shared" si="62"/>
        <v>750</v>
      </c>
      <c r="K446" s="21"/>
      <c r="M446" s="81">
        <v>500</v>
      </c>
      <c r="N446" s="81">
        <f t="shared" si="57"/>
        <v>750</v>
      </c>
      <c r="O446" s="29"/>
      <c r="P446" s="30">
        <v>1017</v>
      </c>
      <c r="Q446" s="30">
        <v>1525.5</v>
      </c>
      <c r="R446" s="33">
        <v>1017</v>
      </c>
      <c r="S446" s="33">
        <f t="shared" si="58"/>
        <v>1525.5</v>
      </c>
      <c r="T446" s="30">
        <v>1017</v>
      </c>
      <c r="U446" s="31">
        <v>1525.5</v>
      </c>
      <c r="V446" s="33">
        <v>1017</v>
      </c>
      <c r="W446" s="36">
        <v>1525.5</v>
      </c>
      <c r="X446" s="55">
        <v>1017</v>
      </c>
      <c r="Y446" s="55">
        <v>1525</v>
      </c>
      <c r="Z446" s="33">
        <v>1017</v>
      </c>
      <c r="AA446" s="37">
        <v>1525.5</v>
      </c>
      <c r="AB446" s="42">
        <v>500</v>
      </c>
      <c r="AC446" s="43">
        <f t="shared" si="59"/>
        <v>750</v>
      </c>
      <c r="AD446" s="33">
        <f>1000*(1+2%)</f>
        <v>1020</v>
      </c>
      <c r="AE446" s="33">
        <f t="shared" si="65"/>
        <v>1530</v>
      </c>
      <c r="AF446" s="30">
        <v>1017</v>
      </c>
      <c r="AG446" s="48">
        <f t="shared" si="66"/>
        <v>1525.5</v>
      </c>
      <c r="AH446" s="44">
        <v>1368.42</v>
      </c>
      <c r="AI446" s="44">
        <f t="shared" si="61"/>
        <v>2052.63</v>
      </c>
      <c r="AJ446" s="79">
        <v>1000</v>
      </c>
      <c r="AK446" s="79">
        <v>1500</v>
      </c>
      <c r="AL446" s="94" t="s">
        <v>1159</v>
      </c>
      <c r="AM446" s="93" t="s">
        <v>783</v>
      </c>
    </row>
    <row r="447" spans="1:39" ht="99.15" hidden="1" customHeight="1" x14ac:dyDescent="0.3">
      <c r="A447" s="23">
        <v>421</v>
      </c>
      <c r="B447" s="24" t="s">
        <v>186</v>
      </c>
      <c r="C447" s="23" t="s">
        <v>403</v>
      </c>
      <c r="D447" s="24" t="s">
        <v>412</v>
      </c>
      <c r="E447" s="25"/>
      <c r="F447" s="23" t="s">
        <v>121</v>
      </c>
      <c r="G447" s="71">
        <v>500</v>
      </c>
      <c r="H447" s="71">
        <f t="shared" si="62"/>
        <v>750</v>
      </c>
      <c r="K447" s="21"/>
      <c r="M447" s="71">
        <v>500</v>
      </c>
      <c r="N447" s="71">
        <f t="shared" si="57"/>
        <v>750</v>
      </c>
      <c r="O447" s="29"/>
      <c r="P447" s="30">
        <v>508</v>
      </c>
      <c r="Q447" s="30">
        <v>762</v>
      </c>
      <c r="R447" s="33">
        <v>508</v>
      </c>
      <c r="S447" s="33">
        <f t="shared" si="58"/>
        <v>762</v>
      </c>
      <c r="T447" s="30">
        <v>508</v>
      </c>
      <c r="U447" s="31">
        <v>762</v>
      </c>
      <c r="V447" s="33">
        <v>508</v>
      </c>
      <c r="W447" s="36">
        <v>762</v>
      </c>
      <c r="X447" s="55">
        <v>509</v>
      </c>
      <c r="Y447" s="55">
        <v>763</v>
      </c>
      <c r="Z447" s="33">
        <v>508</v>
      </c>
      <c r="AA447" s="37">
        <v>762</v>
      </c>
      <c r="AB447" s="42">
        <v>500</v>
      </c>
      <c r="AC447" s="43">
        <f t="shared" si="59"/>
        <v>750</v>
      </c>
      <c r="AD447" s="33">
        <f>500*(1+2%)</f>
        <v>510</v>
      </c>
      <c r="AE447" s="33">
        <f t="shared" si="65"/>
        <v>765</v>
      </c>
      <c r="AF447" s="30">
        <v>508</v>
      </c>
      <c r="AG447" s="48">
        <f t="shared" si="66"/>
        <v>762</v>
      </c>
      <c r="AH447" s="44">
        <v>504.49</v>
      </c>
      <c r="AI447" s="44">
        <f t="shared" si="61"/>
        <v>756.73500000000001</v>
      </c>
      <c r="AJ447" s="79">
        <v>500</v>
      </c>
      <c r="AK447" s="79">
        <v>750</v>
      </c>
      <c r="AL447" s="94" t="s">
        <v>1160</v>
      </c>
      <c r="AM447" s="93" t="s">
        <v>783</v>
      </c>
    </row>
    <row r="448" spans="1:39" ht="99.15" hidden="1" customHeight="1" x14ac:dyDescent="0.3">
      <c r="A448" s="26">
        <v>422</v>
      </c>
      <c r="B448" s="24" t="s">
        <v>186</v>
      </c>
      <c r="C448" s="23" t="s">
        <v>403</v>
      </c>
      <c r="D448" s="24" t="s">
        <v>413</v>
      </c>
      <c r="E448" s="25"/>
      <c r="F448" s="23" t="s">
        <v>121</v>
      </c>
      <c r="G448" s="71">
        <v>500</v>
      </c>
      <c r="H448" s="71">
        <f t="shared" si="62"/>
        <v>750</v>
      </c>
      <c r="K448" s="21"/>
      <c r="M448" s="71">
        <v>500</v>
      </c>
      <c r="N448" s="71">
        <f t="shared" si="57"/>
        <v>750</v>
      </c>
      <c r="O448" s="29"/>
      <c r="P448" s="30">
        <v>407</v>
      </c>
      <c r="Q448" s="30">
        <v>610.5</v>
      </c>
      <c r="R448" s="33">
        <v>407</v>
      </c>
      <c r="S448" s="33">
        <f t="shared" si="58"/>
        <v>610.5</v>
      </c>
      <c r="T448" s="30">
        <v>407</v>
      </c>
      <c r="U448" s="31">
        <v>610.5</v>
      </c>
      <c r="V448" s="33">
        <v>407</v>
      </c>
      <c r="W448" s="36">
        <v>610.5</v>
      </c>
      <c r="X448" s="55">
        <v>407</v>
      </c>
      <c r="Y448" s="55">
        <v>610</v>
      </c>
      <c r="Z448" s="33">
        <v>407</v>
      </c>
      <c r="AA448" s="37">
        <v>610.5</v>
      </c>
      <c r="AB448" s="42">
        <v>500</v>
      </c>
      <c r="AC448" s="43">
        <f t="shared" si="59"/>
        <v>750</v>
      </c>
      <c r="AD448" s="33">
        <f>400*(1+2%)</f>
        <v>408</v>
      </c>
      <c r="AE448" s="33">
        <f t="shared" si="65"/>
        <v>612</v>
      </c>
      <c r="AF448" s="30">
        <v>407</v>
      </c>
      <c r="AG448" s="48">
        <f t="shared" si="66"/>
        <v>610.5</v>
      </c>
      <c r="AH448" s="44">
        <v>98.36</v>
      </c>
      <c r="AI448" s="44">
        <f t="shared" si="61"/>
        <v>147.54</v>
      </c>
      <c r="AJ448" s="79">
        <v>400</v>
      </c>
      <c r="AK448" s="79">
        <v>600</v>
      </c>
      <c r="AL448" s="94" t="s">
        <v>1161</v>
      </c>
      <c r="AM448" s="93" t="s">
        <v>783</v>
      </c>
    </row>
    <row r="449" spans="1:39" ht="99.15" customHeight="1" x14ac:dyDescent="0.3">
      <c r="A449" s="23">
        <v>423</v>
      </c>
      <c r="B449" s="24" t="s">
        <v>186</v>
      </c>
      <c r="C449" s="23" t="s">
        <v>403</v>
      </c>
      <c r="D449" s="24" t="s">
        <v>414</v>
      </c>
      <c r="E449" s="25"/>
      <c r="F449" s="23" t="s">
        <v>121</v>
      </c>
      <c r="G449" s="71">
        <v>500</v>
      </c>
      <c r="H449" s="71">
        <f t="shared" si="62"/>
        <v>750</v>
      </c>
      <c r="K449" s="21"/>
      <c r="M449" s="71">
        <v>500</v>
      </c>
      <c r="N449" s="71">
        <f t="shared" si="57"/>
        <v>750</v>
      </c>
      <c r="O449" s="29"/>
      <c r="P449" s="30">
        <v>508</v>
      </c>
      <c r="Q449" s="30">
        <v>762</v>
      </c>
      <c r="R449" s="33">
        <v>508</v>
      </c>
      <c r="S449" s="33">
        <f t="shared" si="58"/>
        <v>762</v>
      </c>
      <c r="T449" s="30">
        <v>508</v>
      </c>
      <c r="U449" s="31">
        <v>762</v>
      </c>
      <c r="V449" s="33">
        <v>508</v>
      </c>
      <c r="W449" s="36">
        <v>762</v>
      </c>
      <c r="X449" s="55">
        <v>509</v>
      </c>
      <c r="Y449" s="55">
        <v>763</v>
      </c>
      <c r="Z449" s="33">
        <v>508</v>
      </c>
      <c r="AA449" s="37">
        <v>762</v>
      </c>
      <c r="AB449" s="42">
        <v>400</v>
      </c>
      <c r="AC449" s="43">
        <f t="shared" si="59"/>
        <v>600</v>
      </c>
      <c r="AD449" s="33">
        <f>500*(1+2%)</f>
        <v>510</v>
      </c>
      <c r="AE449" s="33">
        <f t="shared" si="65"/>
        <v>765</v>
      </c>
      <c r="AF449" s="30">
        <v>508</v>
      </c>
      <c r="AG449" s="48">
        <f t="shared" si="66"/>
        <v>762</v>
      </c>
      <c r="AH449" s="44">
        <v>504.49</v>
      </c>
      <c r="AI449" s="44">
        <f t="shared" si="61"/>
        <v>756.73500000000001</v>
      </c>
      <c r="AJ449" s="79">
        <v>500</v>
      </c>
      <c r="AK449" s="79">
        <v>750</v>
      </c>
      <c r="AL449" s="94" t="s">
        <v>1162</v>
      </c>
      <c r="AM449" s="95" t="s">
        <v>787</v>
      </c>
    </row>
    <row r="450" spans="1:39" ht="99.15" hidden="1" customHeight="1" x14ac:dyDescent="0.3">
      <c r="A450" s="26">
        <v>424</v>
      </c>
      <c r="B450" s="24" t="s">
        <v>186</v>
      </c>
      <c r="C450" s="23" t="s">
        <v>403</v>
      </c>
      <c r="D450" s="24" t="s">
        <v>415</v>
      </c>
      <c r="E450" s="25"/>
      <c r="F450" s="23" t="s">
        <v>121</v>
      </c>
      <c r="G450" s="81">
        <v>300</v>
      </c>
      <c r="H450" s="81">
        <f t="shared" si="62"/>
        <v>450</v>
      </c>
      <c r="K450" s="21"/>
      <c r="M450" s="81">
        <v>300</v>
      </c>
      <c r="N450" s="81">
        <f t="shared" si="57"/>
        <v>450</v>
      </c>
      <c r="O450" s="29"/>
      <c r="P450" s="30">
        <v>813</v>
      </c>
      <c r="Q450" s="30">
        <v>1219.5</v>
      </c>
      <c r="R450" s="33">
        <v>813</v>
      </c>
      <c r="S450" s="33">
        <f t="shared" si="58"/>
        <v>1219.5</v>
      </c>
      <c r="T450" s="30">
        <v>813</v>
      </c>
      <c r="U450" s="31">
        <v>1219.5</v>
      </c>
      <c r="V450" s="33">
        <v>813</v>
      </c>
      <c r="W450" s="36">
        <v>1219.5</v>
      </c>
      <c r="X450" s="55">
        <v>814</v>
      </c>
      <c r="Y450" s="55">
        <v>1220</v>
      </c>
      <c r="Z450" s="33">
        <v>813</v>
      </c>
      <c r="AA450" s="37">
        <v>1219.5</v>
      </c>
      <c r="AB450" s="42">
        <v>300</v>
      </c>
      <c r="AC450" s="43">
        <f t="shared" si="59"/>
        <v>450</v>
      </c>
      <c r="AD450" s="33">
        <f>800*(1+2%)</f>
        <v>816</v>
      </c>
      <c r="AE450" s="33">
        <f t="shared" si="65"/>
        <v>1224</v>
      </c>
      <c r="AF450" s="30">
        <v>813</v>
      </c>
      <c r="AG450" s="48">
        <f t="shared" si="66"/>
        <v>1219.5</v>
      </c>
      <c r="AH450" s="44">
        <v>759.67</v>
      </c>
      <c r="AI450" s="44">
        <f t="shared" si="61"/>
        <v>1139.5049999999999</v>
      </c>
      <c r="AJ450" s="79">
        <v>800</v>
      </c>
      <c r="AK450" s="79">
        <v>1200</v>
      </c>
      <c r="AL450" s="94" t="s">
        <v>1163</v>
      </c>
      <c r="AM450" s="93" t="s">
        <v>783</v>
      </c>
    </row>
    <row r="451" spans="1:39" ht="99.15" hidden="1" customHeight="1" x14ac:dyDescent="0.3">
      <c r="A451" s="23">
        <v>425</v>
      </c>
      <c r="B451" s="24" t="s">
        <v>186</v>
      </c>
      <c r="C451" s="23" t="s">
        <v>403</v>
      </c>
      <c r="D451" s="24" t="s">
        <v>416</v>
      </c>
      <c r="E451" s="25"/>
      <c r="F451" s="23" t="s">
        <v>121</v>
      </c>
      <c r="G451" s="81">
        <v>300</v>
      </c>
      <c r="H451" s="81">
        <f t="shared" si="62"/>
        <v>450</v>
      </c>
      <c r="K451" s="21"/>
      <c r="M451" s="81">
        <v>300</v>
      </c>
      <c r="N451" s="81">
        <f t="shared" si="57"/>
        <v>450</v>
      </c>
      <c r="O451" s="29"/>
      <c r="P451" s="30">
        <v>407</v>
      </c>
      <c r="Q451" s="30">
        <v>610.5</v>
      </c>
      <c r="R451" s="33">
        <v>407</v>
      </c>
      <c r="S451" s="33">
        <f t="shared" si="58"/>
        <v>610.5</v>
      </c>
      <c r="T451" s="30">
        <v>407</v>
      </c>
      <c r="U451" s="31">
        <v>610.5</v>
      </c>
      <c r="V451" s="33">
        <v>407</v>
      </c>
      <c r="W451" s="36">
        <v>610.5</v>
      </c>
      <c r="X451" s="55">
        <v>407</v>
      </c>
      <c r="Y451" s="55">
        <v>610</v>
      </c>
      <c r="Z451" s="33">
        <v>407</v>
      </c>
      <c r="AA451" s="37">
        <v>610.5</v>
      </c>
      <c r="AB451" s="42">
        <v>300</v>
      </c>
      <c r="AC451" s="43">
        <f t="shared" si="59"/>
        <v>450</v>
      </c>
      <c r="AD451" s="33">
        <f>400*(1+2%)</f>
        <v>408</v>
      </c>
      <c r="AE451" s="33">
        <f t="shared" si="65"/>
        <v>612</v>
      </c>
      <c r="AF451" s="30">
        <v>407</v>
      </c>
      <c r="AG451" s="48">
        <f t="shared" si="66"/>
        <v>610.5</v>
      </c>
      <c r="AH451" s="44">
        <v>458.6</v>
      </c>
      <c r="AI451" s="44">
        <f t="shared" si="61"/>
        <v>687.90000000000009</v>
      </c>
      <c r="AJ451" s="79">
        <v>400</v>
      </c>
      <c r="AK451" s="79">
        <v>600</v>
      </c>
      <c r="AL451" s="94" t="s">
        <v>1164</v>
      </c>
      <c r="AM451" s="93" t="s">
        <v>783</v>
      </c>
    </row>
    <row r="452" spans="1:39" ht="99.15" hidden="1" customHeight="1" x14ac:dyDescent="0.3">
      <c r="A452" s="26">
        <v>426</v>
      </c>
      <c r="B452" s="24" t="s">
        <v>186</v>
      </c>
      <c r="C452" s="23" t="s">
        <v>403</v>
      </c>
      <c r="D452" s="24" t="s">
        <v>417</v>
      </c>
      <c r="E452" s="25"/>
      <c r="F452" s="23" t="s">
        <v>121</v>
      </c>
      <c r="G452" s="71">
        <v>500</v>
      </c>
      <c r="H452" s="71">
        <f t="shared" si="62"/>
        <v>750</v>
      </c>
      <c r="K452" s="21"/>
      <c r="M452" s="71">
        <v>500</v>
      </c>
      <c r="N452" s="71">
        <f t="shared" si="57"/>
        <v>750</v>
      </c>
      <c r="O452" s="29"/>
      <c r="P452" s="30">
        <v>508</v>
      </c>
      <c r="Q452" s="30">
        <v>762</v>
      </c>
      <c r="R452" s="33">
        <v>508</v>
      </c>
      <c r="S452" s="33">
        <f t="shared" si="58"/>
        <v>762</v>
      </c>
      <c r="T452" s="30">
        <v>508</v>
      </c>
      <c r="U452" s="31">
        <v>762</v>
      </c>
      <c r="V452" s="33">
        <v>508</v>
      </c>
      <c r="W452" s="36">
        <v>762</v>
      </c>
      <c r="X452" s="55">
        <v>509</v>
      </c>
      <c r="Y452" s="55">
        <v>763</v>
      </c>
      <c r="Z452" s="33">
        <v>508</v>
      </c>
      <c r="AA452" s="37">
        <v>762</v>
      </c>
      <c r="AB452" s="42">
        <v>300</v>
      </c>
      <c r="AC452" s="43">
        <f t="shared" si="59"/>
        <v>450</v>
      </c>
      <c r="AD452" s="33">
        <f>500*(1+2%)</f>
        <v>510</v>
      </c>
      <c r="AE452" s="33">
        <f t="shared" si="65"/>
        <v>765</v>
      </c>
      <c r="AF452" s="30">
        <v>508</v>
      </c>
      <c r="AG452" s="48">
        <f t="shared" si="66"/>
        <v>762</v>
      </c>
      <c r="AH452" s="44">
        <v>576.23</v>
      </c>
      <c r="AI452" s="44">
        <f t="shared" si="61"/>
        <v>864.34500000000003</v>
      </c>
      <c r="AJ452" s="79">
        <v>500</v>
      </c>
      <c r="AK452" s="79">
        <v>750</v>
      </c>
      <c r="AL452" s="94" t="s">
        <v>1165</v>
      </c>
      <c r="AM452" s="93" t="s">
        <v>783</v>
      </c>
    </row>
    <row r="453" spans="1:39" ht="99.15" hidden="1" customHeight="1" x14ac:dyDescent="0.3">
      <c r="A453" s="23">
        <v>427</v>
      </c>
      <c r="B453" s="24" t="s">
        <v>186</v>
      </c>
      <c r="C453" s="23" t="s">
        <v>403</v>
      </c>
      <c r="D453" s="24" t="s">
        <v>418</v>
      </c>
      <c r="E453" s="25" t="s">
        <v>647</v>
      </c>
      <c r="F453" s="23" t="s">
        <v>121</v>
      </c>
      <c r="G453" s="81">
        <v>400</v>
      </c>
      <c r="H453" s="81">
        <f t="shared" si="62"/>
        <v>600</v>
      </c>
      <c r="K453" s="21"/>
      <c r="M453" s="81">
        <v>400</v>
      </c>
      <c r="N453" s="81">
        <f t="shared" si="57"/>
        <v>600</v>
      </c>
      <c r="O453" s="29"/>
      <c r="P453" s="30">
        <v>610</v>
      </c>
      <c r="Q453" s="30">
        <v>915</v>
      </c>
      <c r="R453" s="33">
        <v>610</v>
      </c>
      <c r="S453" s="33">
        <f t="shared" si="58"/>
        <v>915</v>
      </c>
      <c r="T453" s="30">
        <v>610</v>
      </c>
      <c r="U453" s="31">
        <v>915</v>
      </c>
      <c r="V453" s="33">
        <v>610</v>
      </c>
      <c r="W453" s="36">
        <v>915</v>
      </c>
      <c r="X453" s="55">
        <v>610</v>
      </c>
      <c r="Y453" s="55">
        <v>915</v>
      </c>
      <c r="Z453" s="33">
        <v>610</v>
      </c>
      <c r="AA453" s="37">
        <v>915</v>
      </c>
      <c r="AB453" s="42">
        <v>400</v>
      </c>
      <c r="AC453" s="43">
        <f t="shared" si="59"/>
        <v>600</v>
      </c>
      <c r="AD453" s="33">
        <f>600*(1+2%)</f>
        <v>612</v>
      </c>
      <c r="AE453" s="33">
        <f t="shared" si="65"/>
        <v>918</v>
      </c>
      <c r="AF453" s="30">
        <v>610</v>
      </c>
      <c r="AG453" s="48">
        <f t="shared" si="66"/>
        <v>915</v>
      </c>
      <c r="AH453" s="44">
        <v>316.68</v>
      </c>
      <c r="AI453" s="44">
        <f t="shared" si="61"/>
        <v>475.02</v>
      </c>
      <c r="AJ453" s="79">
        <v>600</v>
      </c>
      <c r="AK453" s="79">
        <v>900</v>
      </c>
      <c r="AL453" s="94" t="s">
        <v>1166</v>
      </c>
      <c r="AM453" s="93" t="s">
        <v>783</v>
      </c>
    </row>
    <row r="454" spans="1:39" ht="99.15" hidden="1" customHeight="1" x14ac:dyDescent="0.3">
      <c r="A454" s="26">
        <v>428</v>
      </c>
      <c r="B454" s="24" t="s">
        <v>186</v>
      </c>
      <c r="C454" s="23" t="s">
        <v>403</v>
      </c>
      <c r="D454" s="24" t="s">
        <v>419</v>
      </c>
      <c r="E454" s="25"/>
      <c r="F454" s="23" t="s">
        <v>121</v>
      </c>
      <c r="G454" s="71">
        <v>600</v>
      </c>
      <c r="H454" s="71">
        <f t="shared" si="62"/>
        <v>900</v>
      </c>
      <c r="K454" s="21"/>
      <c r="M454" s="71">
        <v>600</v>
      </c>
      <c r="N454" s="71">
        <f t="shared" si="57"/>
        <v>900</v>
      </c>
      <c r="O454" s="29"/>
      <c r="P454" s="30">
        <v>610</v>
      </c>
      <c r="Q454" s="30">
        <v>915</v>
      </c>
      <c r="R454" s="33">
        <v>610</v>
      </c>
      <c r="S454" s="33">
        <f t="shared" si="58"/>
        <v>915</v>
      </c>
      <c r="T454" s="30">
        <v>610</v>
      </c>
      <c r="U454" s="31">
        <v>915</v>
      </c>
      <c r="V454" s="33">
        <v>610</v>
      </c>
      <c r="W454" s="36">
        <v>915</v>
      </c>
      <c r="X454" s="55">
        <v>610</v>
      </c>
      <c r="Y454" s="55">
        <v>915</v>
      </c>
      <c r="Z454" s="33">
        <v>610</v>
      </c>
      <c r="AA454" s="37">
        <v>915</v>
      </c>
      <c r="AB454" s="42">
        <v>400</v>
      </c>
      <c r="AC454" s="43">
        <f t="shared" si="59"/>
        <v>600</v>
      </c>
      <c r="AD454" s="33">
        <f>600*(1+2%)</f>
        <v>612</v>
      </c>
      <c r="AE454" s="33">
        <f t="shared" si="65"/>
        <v>918</v>
      </c>
      <c r="AF454" s="30">
        <v>610</v>
      </c>
      <c r="AG454" s="48">
        <f t="shared" si="66"/>
        <v>915</v>
      </c>
      <c r="AH454" s="44">
        <v>378.54</v>
      </c>
      <c r="AI454" s="44">
        <f t="shared" si="61"/>
        <v>567.81000000000006</v>
      </c>
      <c r="AJ454" s="79">
        <v>600</v>
      </c>
      <c r="AK454" s="79">
        <v>900</v>
      </c>
      <c r="AL454" s="94" t="s">
        <v>1167</v>
      </c>
      <c r="AM454" s="93" t="s">
        <v>783</v>
      </c>
    </row>
    <row r="455" spans="1:39" ht="99.15" hidden="1" customHeight="1" x14ac:dyDescent="0.3">
      <c r="A455" s="23">
        <v>429</v>
      </c>
      <c r="B455" s="24" t="s">
        <v>186</v>
      </c>
      <c r="C455" s="23" t="s">
        <v>403</v>
      </c>
      <c r="D455" s="24" t="s">
        <v>420</v>
      </c>
      <c r="E455" s="25" t="s">
        <v>647</v>
      </c>
      <c r="F455" s="23" t="s">
        <v>121</v>
      </c>
      <c r="G455" s="71">
        <v>700</v>
      </c>
      <c r="H455" s="71">
        <f t="shared" si="62"/>
        <v>1050</v>
      </c>
      <c r="K455" s="21"/>
      <c r="M455" s="71">
        <v>700</v>
      </c>
      <c r="N455" s="71">
        <f t="shared" si="57"/>
        <v>1050</v>
      </c>
      <c r="O455" s="29"/>
      <c r="P455" s="30">
        <v>712</v>
      </c>
      <c r="Q455" s="30">
        <v>1068</v>
      </c>
      <c r="R455" s="33">
        <v>712</v>
      </c>
      <c r="S455" s="33">
        <f t="shared" si="58"/>
        <v>1068</v>
      </c>
      <c r="T455" s="30">
        <v>712</v>
      </c>
      <c r="U455" s="31">
        <v>1068</v>
      </c>
      <c r="V455" s="33">
        <v>712</v>
      </c>
      <c r="W455" s="36">
        <v>1068</v>
      </c>
      <c r="X455" s="55">
        <v>712</v>
      </c>
      <c r="Y455" s="55">
        <v>1068</v>
      </c>
      <c r="Z455" s="33">
        <v>712</v>
      </c>
      <c r="AA455" s="37">
        <v>1068</v>
      </c>
      <c r="AB455" s="42">
        <v>500</v>
      </c>
      <c r="AC455" s="43">
        <f t="shared" si="59"/>
        <v>750</v>
      </c>
      <c r="AD455" s="33">
        <f>700*(1+2%)</f>
        <v>714</v>
      </c>
      <c r="AE455" s="33">
        <f t="shared" si="65"/>
        <v>1071</v>
      </c>
      <c r="AF455" s="30">
        <v>712</v>
      </c>
      <c r="AG455" s="48">
        <f t="shared" si="66"/>
        <v>1068</v>
      </c>
      <c r="AH455" s="44">
        <v>574.46</v>
      </c>
      <c r="AI455" s="44">
        <f t="shared" si="61"/>
        <v>861.69</v>
      </c>
      <c r="AJ455" s="79">
        <v>700</v>
      </c>
      <c r="AK455" s="79">
        <v>1050</v>
      </c>
      <c r="AL455" s="94" t="s">
        <v>1168</v>
      </c>
      <c r="AM455" s="93" t="s">
        <v>783</v>
      </c>
    </row>
    <row r="456" spans="1:39" ht="99.15" hidden="1" customHeight="1" x14ac:dyDescent="0.3">
      <c r="A456" s="26">
        <v>430</v>
      </c>
      <c r="B456" s="24" t="s">
        <v>186</v>
      </c>
      <c r="C456" s="23" t="s">
        <v>403</v>
      </c>
      <c r="D456" s="24" t="s">
        <v>421</v>
      </c>
      <c r="E456" s="25" t="s">
        <v>647</v>
      </c>
      <c r="F456" s="23" t="s">
        <v>121</v>
      </c>
      <c r="G456" s="71">
        <v>800</v>
      </c>
      <c r="H456" s="71">
        <f t="shared" si="62"/>
        <v>1200</v>
      </c>
      <c r="K456" s="21"/>
      <c r="M456" s="71">
        <v>800</v>
      </c>
      <c r="N456" s="71">
        <f t="shared" si="57"/>
        <v>1200</v>
      </c>
      <c r="O456" s="29"/>
      <c r="P456" s="30">
        <v>813</v>
      </c>
      <c r="Q456" s="30">
        <v>1219.5</v>
      </c>
      <c r="R456" s="33">
        <v>813</v>
      </c>
      <c r="S456" s="33">
        <f t="shared" si="58"/>
        <v>1219.5</v>
      </c>
      <c r="T456" s="30">
        <v>813</v>
      </c>
      <c r="U456" s="31">
        <v>1219.5</v>
      </c>
      <c r="V456" s="33">
        <v>813</v>
      </c>
      <c r="W456" s="36">
        <v>1219.5</v>
      </c>
      <c r="X456" s="55">
        <v>814</v>
      </c>
      <c r="Y456" s="55">
        <v>1220</v>
      </c>
      <c r="Z456" s="33">
        <v>813</v>
      </c>
      <c r="AA456" s="37">
        <v>1219.5</v>
      </c>
      <c r="AB456" s="42">
        <v>600</v>
      </c>
      <c r="AC456" s="43">
        <f t="shared" si="59"/>
        <v>900</v>
      </c>
      <c r="AD456" s="33">
        <f>800*(1+2%)</f>
        <v>816</v>
      </c>
      <c r="AE456" s="33">
        <f t="shared" si="65"/>
        <v>1224</v>
      </c>
      <c r="AF456" s="30">
        <v>813</v>
      </c>
      <c r="AG456" s="48">
        <f t="shared" si="66"/>
        <v>1219.5</v>
      </c>
      <c r="AH456" s="44">
        <v>1089.19</v>
      </c>
      <c r="AI456" s="44">
        <f t="shared" si="61"/>
        <v>1633.7850000000001</v>
      </c>
      <c r="AJ456" s="79">
        <v>800</v>
      </c>
      <c r="AK456" s="79">
        <v>1200</v>
      </c>
      <c r="AL456" s="94" t="s">
        <v>1169</v>
      </c>
      <c r="AM456" s="93" t="s">
        <v>783</v>
      </c>
    </row>
    <row r="457" spans="1:39" ht="99.15" hidden="1" customHeight="1" x14ac:dyDescent="0.3">
      <c r="A457" s="23">
        <v>431</v>
      </c>
      <c r="B457" s="24" t="s">
        <v>186</v>
      </c>
      <c r="C457" s="23" t="s">
        <v>403</v>
      </c>
      <c r="D457" s="24" t="s">
        <v>422</v>
      </c>
      <c r="E457" s="25" t="s">
        <v>647</v>
      </c>
      <c r="F457" s="23" t="s">
        <v>121</v>
      </c>
      <c r="G457" s="71">
        <v>700</v>
      </c>
      <c r="H457" s="71">
        <f t="shared" si="62"/>
        <v>1050</v>
      </c>
      <c r="K457" s="21"/>
      <c r="M457" s="71">
        <v>700</v>
      </c>
      <c r="N457" s="71">
        <f t="shared" si="57"/>
        <v>1050</v>
      </c>
      <c r="O457" s="29"/>
      <c r="P457" s="30">
        <v>712</v>
      </c>
      <c r="Q457" s="30">
        <v>1068</v>
      </c>
      <c r="R457" s="33">
        <v>712</v>
      </c>
      <c r="S457" s="33">
        <f t="shared" si="58"/>
        <v>1068</v>
      </c>
      <c r="T457" s="30">
        <v>712</v>
      </c>
      <c r="U457" s="31">
        <v>1068</v>
      </c>
      <c r="V457" s="33">
        <v>712</v>
      </c>
      <c r="W457" s="36">
        <v>1068</v>
      </c>
      <c r="X457" s="55">
        <v>712</v>
      </c>
      <c r="Y457" s="55">
        <v>1068</v>
      </c>
      <c r="Z457" s="33">
        <v>712</v>
      </c>
      <c r="AA457" s="37">
        <v>1068</v>
      </c>
      <c r="AB457" s="42">
        <v>700</v>
      </c>
      <c r="AC457" s="43">
        <f t="shared" si="59"/>
        <v>1050</v>
      </c>
      <c r="AD457" s="33">
        <f>700*(1+2%)</f>
        <v>714</v>
      </c>
      <c r="AE457" s="33">
        <f t="shared" si="65"/>
        <v>1071</v>
      </c>
      <c r="AF457" s="30">
        <v>712</v>
      </c>
      <c r="AG457" s="48">
        <f t="shared" si="66"/>
        <v>1068</v>
      </c>
      <c r="AH457" s="44">
        <v>727.3</v>
      </c>
      <c r="AI457" s="44">
        <f t="shared" si="61"/>
        <v>1090.9499999999998</v>
      </c>
      <c r="AJ457" s="79">
        <v>700</v>
      </c>
      <c r="AK457" s="79">
        <v>1050</v>
      </c>
      <c r="AL457" s="94" t="s">
        <v>1170</v>
      </c>
      <c r="AM457" s="93" t="s">
        <v>783</v>
      </c>
    </row>
    <row r="458" spans="1:39" ht="99.15" hidden="1" customHeight="1" x14ac:dyDescent="0.3">
      <c r="A458" s="26">
        <v>432</v>
      </c>
      <c r="B458" s="24" t="s">
        <v>186</v>
      </c>
      <c r="C458" s="23" t="s">
        <v>403</v>
      </c>
      <c r="D458" s="24" t="s">
        <v>423</v>
      </c>
      <c r="E458" s="25"/>
      <c r="F458" s="23" t="s">
        <v>121</v>
      </c>
      <c r="G458" s="71">
        <v>400</v>
      </c>
      <c r="H458" s="71">
        <f t="shared" si="62"/>
        <v>600</v>
      </c>
      <c r="K458" s="21"/>
      <c r="M458" s="71">
        <v>400</v>
      </c>
      <c r="N458" s="71">
        <f t="shared" si="57"/>
        <v>600</v>
      </c>
      <c r="O458" s="29"/>
      <c r="P458" s="30">
        <v>407</v>
      </c>
      <c r="Q458" s="30">
        <v>610.5</v>
      </c>
      <c r="R458" s="33">
        <v>407</v>
      </c>
      <c r="S458" s="33">
        <f t="shared" si="58"/>
        <v>610.5</v>
      </c>
      <c r="T458" s="30">
        <v>407</v>
      </c>
      <c r="U458" s="31">
        <v>610.5</v>
      </c>
      <c r="V458" s="33">
        <v>407</v>
      </c>
      <c r="W458" s="36">
        <v>610.5</v>
      </c>
      <c r="X458" s="55">
        <v>407</v>
      </c>
      <c r="Y458" s="55">
        <v>610</v>
      </c>
      <c r="Z458" s="33">
        <v>407</v>
      </c>
      <c r="AA458" s="37">
        <v>610.5</v>
      </c>
      <c r="AB458" s="42">
        <v>400</v>
      </c>
      <c r="AC458" s="43">
        <f t="shared" si="59"/>
        <v>600</v>
      </c>
      <c r="AD458" s="33">
        <f>4000*(1+2%)</f>
        <v>4080</v>
      </c>
      <c r="AE458" s="33">
        <f t="shared" si="65"/>
        <v>6120</v>
      </c>
      <c r="AF458" s="30">
        <v>407</v>
      </c>
      <c r="AG458" s="48">
        <f t="shared" si="66"/>
        <v>610.5</v>
      </c>
      <c r="AH458" s="44">
        <v>85.66</v>
      </c>
      <c r="AI458" s="44">
        <f t="shared" si="61"/>
        <v>128.49</v>
      </c>
      <c r="AJ458" s="79">
        <v>400</v>
      </c>
      <c r="AK458" s="79">
        <v>600</v>
      </c>
      <c r="AL458" s="94" t="s">
        <v>1171</v>
      </c>
      <c r="AM458" s="93" t="s">
        <v>783</v>
      </c>
    </row>
    <row r="459" spans="1:39" ht="99.15" hidden="1" customHeight="1" x14ac:dyDescent="0.3">
      <c r="A459" s="23">
        <v>433</v>
      </c>
      <c r="B459" s="24" t="s">
        <v>186</v>
      </c>
      <c r="C459" s="23" t="s">
        <v>403</v>
      </c>
      <c r="D459" s="24" t="s">
        <v>424</v>
      </c>
      <c r="E459" s="25"/>
      <c r="F459" s="23" t="s">
        <v>121</v>
      </c>
      <c r="G459" s="71">
        <v>500</v>
      </c>
      <c r="H459" s="71">
        <f t="shared" si="62"/>
        <v>750</v>
      </c>
      <c r="K459" s="21"/>
      <c r="M459" s="71">
        <v>500</v>
      </c>
      <c r="N459" s="71">
        <f t="shared" si="57"/>
        <v>750</v>
      </c>
      <c r="O459" s="29"/>
      <c r="P459" s="30">
        <v>508</v>
      </c>
      <c r="Q459" s="30">
        <v>762</v>
      </c>
      <c r="R459" s="33">
        <v>508</v>
      </c>
      <c r="S459" s="33">
        <f t="shared" si="58"/>
        <v>762</v>
      </c>
      <c r="T459" s="30">
        <v>508</v>
      </c>
      <c r="U459" s="30">
        <v>762</v>
      </c>
      <c r="V459" s="33">
        <v>508</v>
      </c>
      <c r="W459" s="36">
        <v>762</v>
      </c>
      <c r="X459" s="55">
        <v>509</v>
      </c>
      <c r="Y459" s="55">
        <v>763</v>
      </c>
      <c r="Z459" s="33">
        <v>508</v>
      </c>
      <c r="AA459" s="37">
        <v>762</v>
      </c>
      <c r="AB459" s="42">
        <v>400</v>
      </c>
      <c r="AC459" s="43">
        <f t="shared" si="59"/>
        <v>600</v>
      </c>
      <c r="AD459" s="33">
        <f>500*(1+2%)</f>
        <v>510</v>
      </c>
      <c r="AE459" s="33">
        <f t="shared" si="65"/>
        <v>765</v>
      </c>
      <c r="AF459" s="30">
        <v>508</v>
      </c>
      <c r="AG459" s="48">
        <f t="shared" si="66"/>
        <v>762</v>
      </c>
      <c r="AH459" s="44">
        <v>349.12</v>
      </c>
      <c r="AI459" s="44">
        <f t="shared" si="61"/>
        <v>523.68000000000006</v>
      </c>
      <c r="AJ459" s="79">
        <v>500</v>
      </c>
      <c r="AK459" s="79">
        <v>750</v>
      </c>
      <c r="AL459" s="94" t="s">
        <v>1172</v>
      </c>
      <c r="AM459" s="93" t="s">
        <v>783</v>
      </c>
    </row>
    <row r="460" spans="1:39" ht="99.15" hidden="1" customHeight="1" x14ac:dyDescent="0.3">
      <c r="A460" s="26">
        <v>434</v>
      </c>
      <c r="B460" s="24" t="s">
        <v>186</v>
      </c>
      <c r="C460" s="23" t="s">
        <v>403</v>
      </c>
      <c r="D460" s="24" t="s">
        <v>425</v>
      </c>
      <c r="E460" s="25"/>
      <c r="F460" s="23" t="s">
        <v>121</v>
      </c>
      <c r="G460" s="82" t="s">
        <v>776</v>
      </c>
      <c r="H460" s="82" t="s">
        <v>776</v>
      </c>
      <c r="I460" s="82" t="s">
        <v>776</v>
      </c>
      <c r="J460" s="82" t="s">
        <v>776</v>
      </c>
      <c r="K460" s="82" t="s">
        <v>776</v>
      </c>
      <c r="L460" s="82" t="s">
        <v>776</v>
      </c>
      <c r="M460" s="82" t="s">
        <v>776</v>
      </c>
      <c r="N460" s="82" t="s">
        <v>776</v>
      </c>
      <c r="O460" s="29"/>
      <c r="P460" s="40" t="s">
        <v>775</v>
      </c>
      <c r="Q460" s="40" t="s">
        <v>775</v>
      </c>
      <c r="R460" s="34" t="s">
        <v>775</v>
      </c>
      <c r="S460" s="34" t="s">
        <v>775</v>
      </c>
      <c r="T460" s="40" t="s">
        <v>775</v>
      </c>
      <c r="U460" s="40" t="s">
        <v>775</v>
      </c>
      <c r="V460" s="34" t="s">
        <v>775</v>
      </c>
      <c r="W460" s="34" t="s">
        <v>775</v>
      </c>
      <c r="X460" s="40" t="s">
        <v>775</v>
      </c>
      <c r="Y460" s="40" t="s">
        <v>775</v>
      </c>
      <c r="Z460" s="34" t="s">
        <v>775</v>
      </c>
      <c r="AA460" s="34" t="s">
        <v>775</v>
      </c>
      <c r="AB460" s="64">
        <v>600</v>
      </c>
      <c r="AC460" s="65">
        <f t="shared" si="59"/>
        <v>900</v>
      </c>
      <c r="AD460" s="34" t="s">
        <v>775</v>
      </c>
      <c r="AE460" s="34" t="s">
        <v>775</v>
      </c>
      <c r="AF460" s="40" t="s">
        <v>775</v>
      </c>
      <c r="AG460" s="77" t="s">
        <v>775</v>
      </c>
      <c r="AH460" s="44">
        <v>997.45</v>
      </c>
      <c r="AI460" s="44">
        <f t="shared" si="61"/>
        <v>1496.1750000000002</v>
      </c>
      <c r="AJ460" s="48" t="s">
        <v>775</v>
      </c>
      <c r="AK460" s="48" t="s">
        <v>775</v>
      </c>
      <c r="AL460" s="94"/>
      <c r="AM460" s="94"/>
    </row>
    <row r="461" spans="1:39" ht="99.15" hidden="1" customHeight="1" x14ac:dyDescent="0.3">
      <c r="A461" s="23">
        <v>435</v>
      </c>
      <c r="B461" s="24" t="s">
        <v>186</v>
      </c>
      <c r="C461" s="23" t="s">
        <v>403</v>
      </c>
      <c r="D461" s="24" t="s">
        <v>426</v>
      </c>
      <c r="E461" s="25"/>
      <c r="F461" s="23" t="s">
        <v>121</v>
      </c>
      <c r="G461" s="71">
        <v>750</v>
      </c>
      <c r="H461" s="71">
        <f t="shared" si="62"/>
        <v>1125</v>
      </c>
      <c r="K461" s="21"/>
      <c r="M461" s="71">
        <v>750</v>
      </c>
      <c r="N461" s="71">
        <f t="shared" si="57"/>
        <v>1125</v>
      </c>
      <c r="O461" s="29"/>
      <c r="P461" s="30">
        <v>712</v>
      </c>
      <c r="Q461" s="30">
        <v>1068</v>
      </c>
      <c r="R461" s="33">
        <v>712</v>
      </c>
      <c r="S461" s="33">
        <f t="shared" si="58"/>
        <v>1068</v>
      </c>
      <c r="T461" s="30">
        <v>712</v>
      </c>
      <c r="U461" s="30">
        <v>1068</v>
      </c>
      <c r="V461" s="33">
        <v>712</v>
      </c>
      <c r="W461" s="36">
        <v>1068</v>
      </c>
      <c r="X461" s="55">
        <v>712</v>
      </c>
      <c r="Y461" s="55">
        <v>1068</v>
      </c>
      <c r="Z461" s="33">
        <v>712</v>
      </c>
      <c r="AA461" s="37">
        <v>1068</v>
      </c>
      <c r="AB461" s="42">
        <v>750</v>
      </c>
      <c r="AC461" s="43">
        <f t="shared" si="59"/>
        <v>1125</v>
      </c>
      <c r="AD461" s="33">
        <f>700*(1+2%)</f>
        <v>714</v>
      </c>
      <c r="AE461" s="33">
        <f t="shared" ref="AE461" si="67">AD461+AD461*0.5</f>
        <v>1071</v>
      </c>
      <c r="AF461" s="30">
        <v>712</v>
      </c>
      <c r="AG461" s="48">
        <f>AF461*1.5</f>
        <v>1068</v>
      </c>
      <c r="AH461" s="44">
        <v>512.84</v>
      </c>
      <c r="AI461" s="44">
        <f t="shared" si="61"/>
        <v>769.26</v>
      </c>
      <c r="AJ461" s="79">
        <v>700</v>
      </c>
      <c r="AK461" s="79">
        <v>1050</v>
      </c>
      <c r="AL461" s="94"/>
      <c r="AM461" s="94"/>
    </row>
    <row r="462" spans="1:39" ht="99.15" hidden="1" customHeight="1" x14ac:dyDescent="0.3">
      <c r="A462" s="26">
        <v>436</v>
      </c>
      <c r="B462" s="24" t="s">
        <v>186</v>
      </c>
      <c r="C462" s="23" t="s">
        <v>427</v>
      </c>
      <c r="D462" s="24" t="s">
        <v>428</v>
      </c>
      <c r="E462" s="25"/>
      <c r="F462" s="23" t="s">
        <v>121</v>
      </c>
      <c r="G462" s="81">
        <v>2000</v>
      </c>
      <c r="H462" s="81">
        <f t="shared" si="62"/>
        <v>3000</v>
      </c>
      <c r="K462" s="21"/>
      <c r="M462" s="81">
        <v>2000</v>
      </c>
      <c r="N462" s="81">
        <f t="shared" si="57"/>
        <v>3000</v>
      </c>
      <c r="O462" s="29"/>
      <c r="P462" s="30">
        <v>2542</v>
      </c>
      <c r="Q462" s="30">
        <v>3813</v>
      </c>
      <c r="R462" s="33">
        <v>2542</v>
      </c>
      <c r="S462" s="33">
        <f t="shared" si="58"/>
        <v>3813</v>
      </c>
      <c r="T462" s="30">
        <v>2542</v>
      </c>
      <c r="U462" s="30">
        <v>3813</v>
      </c>
      <c r="V462" s="33">
        <v>2542</v>
      </c>
      <c r="W462" s="36">
        <v>3813</v>
      </c>
      <c r="X462" s="55">
        <v>2542</v>
      </c>
      <c r="Y462" s="55">
        <v>3813</v>
      </c>
      <c r="Z462" s="33">
        <v>2542</v>
      </c>
      <c r="AA462" s="37">
        <v>3813</v>
      </c>
      <c r="AB462" s="42">
        <v>2000</v>
      </c>
      <c r="AC462" s="43">
        <f t="shared" si="59"/>
        <v>3000</v>
      </c>
      <c r="AD462" s="33">
        <f>2500*(1+2%)</f>
        <v>2550</v>
      </c>
      <c r="AE462" s="33">
        <f>AD462+AD462*0.5</f>
        <v>3825</v>
      </c>
      <c r="AF462" s="30">
        <v>2542</v>
      </c>
      <c r="AG462" s="48">
        <f t="shared" ref="AG462:AG464" si="68">AF462*1.5</f>
        <v>3813</v>
      </c>
      <c r="AH462" s="44">
        <v>2356.31</v>
      </c>
      <c r="AI462" s="44">
        <f t="shared" si="61"/>
        <v>3534.4650000000001</v>
      </c>
      <c r="AJ462" s="79">
        <v>2500</v>
      </c>
      <c r="AK462" s="79">
        <v>3750</v>
      </c>
      <c r="AL462" s="94"/>
      <c r="AM462" s="94"/>
    </row>
    <row r="463" spans="1:39" ht="99.15" hidden="1" customHeight="1" x14ac:dyDescent="0.3">
      <c r="A463" s="23">
        <v>437</v>
      </c>
      <c r="B463" s="24" t="s">
        <v>186</v>
      </c>
      <c r="C463" s="23" t="s">
        <v>427</v>
      </c>
      <c r="D463" s="24" t="s">
        <v>429</v>
      </c>
      <c r="E463" s="25"/>
      <c r="F463" s="23" t="s">
        <v>121</v>
      </c>
      <c r="G463" s="81">
        <v>2000</v>
      </c>
      <c r="H463" s="81">
        <f t="shared" si="62"/>
        <v>3000</v>
      </c>
      <c r="K463" s="21"/>
      <c r="M463" s="81">
        <v>2000</v>
      </c>
      <c r="N463" s="81">
        <f t="shared" si="57"/>
        <v>3000</v>
      </c>
      <c r="O463" s="29"/>
      <c r="P463" s="30">
        <v>2542</v>
      </c>
      <c r="Q463" s="30">
        <v>3813</v>
      </c>
      <c r="R463" s="33">
        <v>2542</v>
      </c>
      <c r="S463" s="33">
        <f t="shared" si="58"/>
        <v>3813</v>
      </c>
      <c r="T463" s="30">
        <v>2542</v>
      </c>
      <c r="U463" s="30">
        <v>3813</v>
      </c>
      <c r="V463" s="33">
        <v>2542</v>
      </c>
      <c r="W463" s="36">
        <v>3813</v>
      </c>
      <c r="X463" s="55">
        <v>2542</v>
      </c>
      <c r="Y463" s="55">
        <v>3813</v>
      </c>
      <c r="Z463" s="33">
        <v>2542</v>
      </c>
      <c r="AA463" s="37">
        <v>3813</v>
      </c>
      <c r="AB463" s="42">
        <v>2000</v>
      </c>
      <c r="AC463" s="43">
        <f t="shared" si="59"/>
        <v>3000</v>
      </c>
      <c r="AD463" s="33">
        <f>2500*(1+2%)</f>
        <v>2550</v>
      </c>
      <c r="AE463" s="33">
        <f>AD463+AD463*0.5</f>
        <v>3825</v>
      </c>
      <c r="AF463" s="30">
        <v>2542</v>
      </c>
      <c r="AG463" s="48">
        <f t="shared" si="68"/>
        <v>3813</v>
      </c>
      <c r="AH463" s="44">
        <v>2356.31</v>
      </c>
      <c r="AI463" s="44">
        <f t="shared" si="61"/>
        <v>3534.4650000000001</v>
      </c>
      <c r="AJ463" s="79">
        <v>2500</v>
      </c>
      <c r="AK463" s="79">
        <v>3750</v>
      </c>
      <c r="AL463" s="94"/>
      <c r="AM463" s="94"/>
    </row>
    <row r="464" spans="1:39" ht="99.15" hidden="1" customHeight="1" x14ac:dyDescent="0.3">
      <c r="A464" s="26">
        <v>438</v>
      </c>
      <c r="B464" s="24" t="s">
        <v>186</v>
      </c>
      <c r="C464" s="23" t="s">
        <v>427</v>
      </c>
      <c r="D464" s="24" t="s">
        <v>430</v>
      </c>
      <c r="E464" s="25"/>
      <c r="F464" s="23" t="s">
        <v>121</v>
      </c>
      <c r="G464" s="71">
        <v>1500</v>
      </c>
      <c r="H464" s="71">
        <f t="shared" si="62"/>
        <v>2250</v>
      </c>
      <c r="K464" s="21"/>
      <c r="M464" s="71">
        <v>1500</v>
      </c>
      <c r="N464" s="71">
        <f t="shared" si="57"/>
        <v>2250</v>
      </c>
      <c r="O464" s="29"/>
      <c r="P464" s="30">
        <v>1525</v>
      </c>
      <c r="Q464" s="30">
        <v>2287.5</v>
      </c>
      <c r="R464" s="33">
        <v>1525</v>
      </c>
      <c r="S464" s="33">
        <f t="shared" si="58"/>
        <v>2287.5</v>
      </c>
      <c r="T464" s="30">
        <v>1525</v>
      </c>
      <c r="U464" s="30">
        <v>2287.5</v>
      </c>
      <c r="V464" s="33">
        <v>1525</v>
      </c>
      <c r="W464" s="36">
        <v>2287.5</v>
      </c>
      <c r="X464" s="55">
        <v>1525</v>
      </c>
      <c r="Y464" s="55">
        <v>2288</v>
      </c>
      <c r="Z464" s="33">
        <v>1525</v>
      </c>
      <c r="AA464" s="37">
        <v>2287.5</v>
      </c>
      <c r="AB464" s="42">
        <v>1500</v>
      </c>
      <c r="AC464" s="43">
        <f t="shared" si="59"/>
        <v>2250</v>
      </c>
      <c r="AD464" s="33">
        <f>1500*(1+2%)</f>
        <v>1530</v>
      </c>
      <c r="AE464" s="33">
        <f>AD464+AD464*0.5</f>
        <v>2295</v>
      </c>
      <c r="AF464" s="30">
        <v>1525</v>
      </c>
      <c r="AG464" s="48">
        <f t="shared" si="68"/>
        <v>2287.5</v>
      </c>
      <c r="AH464" s="44">
        <v>1196.44</v>
      </c>
      <c r="AI464" s="44">
        <f t="shared" si="61"/>
        <v>1794.66</v>
      </c>
      <c r="AJ464" s="79">
        <v>1500</v>
      </c>
      <c r="AK464" s="79">
        <v>2250</v>
      </c>
      <c r="AL464" s="94"/>
      <c r="AM464" s="94"/>
    </row>
    <row r="465" spans="1:39" ht="99.15" hidden="1" customHeight="1" x14ac:dyDescent="0.3">
      <c r="A465" s="23">
        <v>439</v>
      </c>
      <c r="B465" s="24" t="s">
        <v>186</v>
      </c>
      <c r="C465" s="23" t="s">
        <v>427</v>
      </c>
      <c r="D465" s="24" t="s">
        <v>648</v>
      </c>
      <c r="E465" s="25"/>
      <c r="F465" s="23" t="s">
        <v>121</v>
      </c>
      <c r="G465" s="71">
        <v>2000</v>
      </c>
      <c r="H465" s="71">
        <f t="shared" si="62"/>
        <v>3000</v>
      </c>
      <c r="K465" s="21"/>
      <c r="M465" s="71">
        <v>2000</v>
      </c>
      <c r="N465" s="71">
        <f t="shared" si="57"/>
        <v>3000</v>
      </c>
      <c r="O465" s="29"/>
      <c r="P465" s="40" t="s">
        <v>775</v>
      </c>
      <c r="Q465" s="40" t="s">
        <v>775</v>
      </c>
      <c r="R465" s="34" t="s">
        <v>775</v>
      </c>
      <c r="S465" s="34" t="s">
        <v>775</v>
      </c>
      <c r="T465" s="40" t="s">
        <v>775</v>
      </c>
      <c r="U465" s="40" t="s">
        <v>775</v>
      </c>
      <c r="V465" s="34" t="s">
        <v>775</v>
      </c>
      <c r="W465" s="34" t="s">
        <v>775</v>
      </c>
      <c r="X465" s="40" t="s">
        <v>775</v>
      </c>
      <c r="Y465" s="40" t="s">
        <v>775</v>
      </c>
      <c r="Z465" s="34" t="s">
        <v>775</v>
      </c>
      <c r="AA465" s="34" t="s">
        <v>775</v>
      </c>
      <c r="AB465" s="42">
        <v>2000</v>
      </c>
      <c r="AC465" s="43">
        <f t="shared" si="59"/>
        <v>3000</v>
      </c>
      <c r="AD465" s="34" t="s">
        <v>775</v>
      </c>
      <c r="AE465" s="34" t="s">
        <v>775</v>
      </c>
      <c r="AF465" s="40" t="s">
        <v>775</v>
      </c>
      <c r="AG465" s="77" t="s">
        <v>775</v>
      </c>
      <c r="AH465" s="34" t="s">
        <v>775</v>
      </c>
      <c r="AI465" s="34" t="s">
        <v>775</v>
      </c>
      <c r="AJ465" s="48" t="s">
        <v>775</v>
      </c>
      <c r="AK465" s="48" t="s">
        <v>775</v>
      </c>
      <c r="AL465" s="94"/>
      <c r="AM465" s="94"/>
    </row>
    <row r="466" spans="1:39" ht="99.15" hidden="1" customHeight="1" x14ac:dyDescent="0.3">
      <c r="A466" s="26">
        <v>440</v>
      </c>
      <c r="B466" s="24" t="s">
        <v>186</v>
      </c>
      <c r="C466" s="23" t="s">
        <v>427</v>
      </c>
      <c r="D466" s="24" t="s">
        <v>431</v>
      </c>
      <c r="E466" s="25"/>
      <c r="F466" s="23" t="s">
        <v>121</v>
      </c>
      <c r="G466" s="71">
        <v>600</v>
      </c>
      <c r="H466" s="71">
        <f t="shared" si="62"/>
        <v>900</v>
      </c>
      <c r="K466" s="21"/>
      <c r="M466" s="71">
        <v>600</v>
      </c>
      <c r="N466" s="71">
        <f t="shared" si="57"/>
        <v>900</v>
      </c>
      <c r="O466" s="29"/>
      <c r="P466" s="30">
        <v>610</v>
      </c>
      <c r="Q466" s="30">
        <v>915</v>
      </c>
      <c r="R466" s="33">
        <v>610</v>
      </c>
      <c r="S466" s="33">
        <f t="shared" si="58"/>
        <v>915</v>
      </c>
      <c r="T466" s="30">
        <v>610</v>
      </c>
      <c r="U466" s="30">
        <v>915</v>
      </c>
      <c r="V466" s="33">
        <v>610</v>
      </c>
      <c r="W466" s="36">
        <v>915</v>
      </c>
      <c r="X466" s="55">
        <v>610</v>
      </c>
      <c r="Y466" s="55">
        <v>915</v>
      </c>
      <c r="Z466" s="33">
        <v>610</v>
      </c>
      <c r="AA466" s="37">
        <v>915</v>
      </c>
      <c r="AB466" s="42">
        <v>500</v>
      </c>
      <c r="AC466" s="43">
        <f t="shared" si="59"/>
        <v>750</v>
      </c>
      <c r="AD466" s="33">
        <f>600*(1+2%)</f>
        <v>612</v>
      </c>
      <c r="AE466" s="33">
        <f t="shared" ref="AE466" si="69">AD466+AD466*0.5</f>
        <v>918</v>
      </c>
      <c r="AF466" s="30">
        <v>610</v>
      </c>
      <c r="AG466" s="48">
        <f>AF466*1.5</f>
        <v>915</v>
      </c>
      <c r="AH466" s="44">
        <v>3944.42</v>
      </c>
      <c r="AI466" s="44">
        <f t="shared" si="61"/>
        <v>5916.63</v>
      </c>
      <c r="AJ466" s="79">
        <v>600</v>
      </c>
      <c r="AK466" s="79">
        <v>900</v>
      </c>
      <c r="AL466" s="94"/>
      <c r="AM466" s="94"/>
    </row>
    <row r="467" spans="1:39" ht="99.15" hidden="1" customHeight="1" x14ac:dyDescent="0.3">
      <c r="A467" s="23">
        <v>441</v>
      </c>
      <c r="B467" s="24" t="s">
        <v>186</v>
      </c>
      <c r="C467" s="23" t="s">
        <v>427</v>
      </c>
      <c r="D467" s="24" t="s">
        <v>649</v>
      </c>
      <c r="E467" s="25"/>
      <c r="F467" s="23" t="s">
        <v>121</v>
      </c>
      <c r="G467" s="71">
        <v>600</v>
      </c>
      <c r="H467" s="71">
        <f t="shared" si="62"/>
        <v>900</v>
      </c>
      <c r="K467" s="21"/>
      <c r="M467" s="71">
        <v>600</v>
      </c>
      <c r="N467" s="71">
        <f t="shared" si="57"/>
        <v>900</v>
      </c>
      <c r="O467" s="29"/>
      <c r="P467" s="40" t="s">
        <v>775</v>
      </c>
      <c r="Q467" s="40" t="s">
        <v>775</v>
      </c>
      <c r="R467" s="34" t="s">
        <v>775</v>
      </c>
      <c r="S467" s="34" t="s">
        <v>775</v>
      </c>
      <c r="T467" s="40" t="s">
        <v>775</v>
      </c>
      <c r="U467" s="40" t="s">
        <v>775</v>
      </c>
      <c r="V467" s="34" t="s">
        <v>775</v>
      </c>
      <c r="W467" s="34" t="s">
        <v>775</v>
      </c>
      <c r="X467" s="40" t="s">
        <v>775</v>
      </c>
      <c r="Y467" s="40" t="s">
        <v>775</v>
      </c>
      <c r="Z467" s="34" t="s">
        <v>775</v>
      </c>
      <c r="AA467" s="34" t="s">
        <v>775</v>
      </c>
      <c r="AB467" s="42">
        <v>600</v>
      </c>
      <c r="AC467" s="43">
        <f t="shared" si="59"/>
        <v>900</v>
      </c>
      <c r="AD467" s="34" t="s">
        <v>775</v>
      </c>
      <c r="AE467" s="34" t="s">
        <v>775</v>
      </c>
      <c r="AF467" s="40" t="s">
        <v>775</v>
      </c>
      <c r="AG467" s="77" t="s">
        <v>775</v>
      </c>
      <c r="AH467" s="34" t="s">
        <v>775</v>
      </c>
      <c r="AI467" s="34" t="s">
        <v>775</v>
      </c>
      <c r="AJ467" s="48" t="s">
        <v>775</v>
      </c>
      <c r="AK467" s="48" t="s">
        <v>775</v>
      </c>
      <c r="AL467" s="94"/>
      <c r="AM467" s="94"/>
    </row>
    <row r="468" spans="1:39" ht="99.15" hidden="1" customHeight="1" x14ac:dyDescent="0.3">
      <c r="A468" s="26">
        <v>442</v>
      </c>
      <c r="B468" s="24" t="s">
        <v>186</v>
      </c>
      <c r="C468" s="23" t="s">
        <v>427</v>
      </c>
      <c r="D468" s="24" t="s">
        <v>650</v>
      </c>
      <c r="E468" s="25"/>
      <c r="F468" s="23" t="s">
        <v>121</v>
      </c>
      <c r="G468" s="71">
        <v>1000</v>
      </c>
      <c r="H468" s="71">
        <f t="shared" si="62"/>
        <v>1500</v>
      </c>
      <c r="K468" s="21"/>
      <c r="M468" s="71">
        <v>1000</v>
      </c>
      <c r="N468" s="71">
        <f t="shared" si="57"/>
        <v>1500</v>
      </c>
      <c r="O468" s="29"/>
      <c r="P468" s="40" t="s">
        <v>775</v>
      </c>
      <c r="Q468" s="40" t="s">
        <v>775</v>
      </c>
      <c r="R468" s="34" t="s">
        <v>775</v>
      </c>
      <c r="S468" s="34" t="s">
        <v>775</v>
      </c>
      <c r="T468" s="40" t="s">
        <v>775</v>
      </c>
      <c r="U468" s="40" t="s">
        <v>775</v>
      </c>
      <c r="V468" s="34" t="s">
        <v>775</v>
      </c>
      <c r="W468" s="34" t="s">
        <v>775</v>
      </c>
      <c r="X468" s="40" t="s">
        <v>775</v>
      </c>
      <c r="Y468" s="40" t="s">
        <v>775</v>
      </c>
      <c r="Z468" s="34" t="s">
        <v>775</v>
      </c>
      <c r="AA468" s="34" t="s">
        <v>775</v>
      </c>
      <c r="AB468" s="42">
        <v>1000</v>
      </c>
      <c r="AC468" s="43">
        <f t="shared" si="59"/>
        <v>1500</v>
      </c>
      <c r="AD468" s="34" t="s">
        <v>775</v>
      </c>
      <c r="AE468" s="34" t="s">
        <v>775</v>
      </c>
      <c r="AF468" s="40" t="s">
        <v>775</v>
      </c>
      <c r="AG468" s="77" t="s">
        <v>775</v>
      </c>
      <c r="AH468" s="34" t="s">
        <v>775</v>
      </c>
      <c r="AI468" s="34" t="s">
        <v>775</v>
      </c>
      <c r="AJ468" s="48" t="s">
        <v>775</v>
      </c>
      <c r="AK468" s="48" t="s">
        <v>775</v>
      </c>
      <c r="AL468" s="94"/>
      <c r="AM468" s="94"/>
    </row>
    <row r="469" spans="1:39" ht="99.15" hidden="1" customHeight="1" x14ac:dyDescent="0.3">
      <c r="A469" s="23">
        <v>443</v>
      </c>
      <c r="B469" s="24" t="s">
        <v>186</v>
      </c>
      <c r="C469" s="23" t="s">
        <v>432</v>
      </c>
      <c r="D469" s="24" t="s">
        <v>651</v>
      </c>
      <c r="E469" s="25"/>
      <c r="F469" s="23" t="s">
        <v>121</v>
      </c>
      <c r="G469" s="71">
        <v>500</v>
      </c>
      <c r="H469" s="71">
        <f t="shared" si="62"/>
        <v>750</v>
      </c>
      <c r="K469" s="21"/>
      <c r="M469" s="71">
        <v>500</v>
      </c>
      <c r="N469" s="71">
        <f t="shared" si="57"/>
        <v>750</v>
      </c>
      <c r="O469" s="29"/>
      <c r="P469" s="40" t="s">
        <v>775</v>
      </c>
      <c r="Q469" s="40" t="s">
        <v>775</v>
      </c>
      <c r="R469" s="34" t="s">
        <v>775</v>
      </c>
      <c r="S469" s="34" t="s">
        <v>775</v>
      </c>
      <c r="T469" s="40" t="s">
        <v>775</v>
      </c>
      <c r="U469" s="40" t="s">
        <v>775</v>
      </c>
      <c r="V469" s="34" t="s">
        <v>775</v>
      </c>
      <c r="W469" s="34" t="s">
        <v>775</v>
      </c>
      <c r="X469" s="40" t="s">
        <v>775</v>
      </c>
      <c r="Y469" s="40" t="s">
        <v>775</v>
      </c>
      <c r="Z469" s="34" t="s">
        <v>775</v>
      </c>
      <c r="AA469" s="34" t="s">
        <v>775</v>
      </c>
      <c r="AB469" s="64">
        <v>500</v>
      </c>
      <c r="AC469" s="65">
        <f t="shared" si="59"/>
        <v>750</v>
      </c>
      <c r="AD469" s="34" t="s">
        <v>775</v>
      </c>
      <c r="AE469" s="34" t="s">
        <v>775</v>
      </c>
      <c r="AF469" s="40" t="s">
        <v>775</v>
      </c>
      <c r="AG469" s="77" t="s">
        <v>775</v>
      </c>
      <c r="AH469" s="44">
        <v>216.14</v>
      </c>
      <c r="AI469" s="44">
        <f t="shared" si="61"/>
        <v>324.20999999999998</v>
      </c>
      <c r="AJ469" s="48" t="s">
        <v>775</v>
      </c>
      <c r="AK469" s="48" t="s">
        <v>775</v>
      </c>
      <c r="AL469" s="94"/>
      <c r="AM469" s="94"/>
    </row>
    <row r="470" spans="1:39" ht="99.15" hidden="1" customHeight="1" x14ac:dyDescent="0.3">
      <c r="A470" s="26">
        <v>444</v>
      </c>
      <c r="B470" s="24" t="s">
        <v>186</v>
      </c>
      <c r="C470" s="23" t="s">
        <v>432</v>
      </c>
      <c r="D470" s="24" t="s">
        <v>652</v>
      </c>
      <c r="E470" s="25"/>
      <c r="F470" s="23" t="s">
        <v>121</v>
      </c>
      <c r="G470" s="71">
        <v>1000</v>
      </c>
      <c r="H470" s="71">
        <f t="shared" si="62"/>
        <v>1500</v>
      </c>
      <c r="K470" s="21"/>
      <c r="M470" s="71">
        <v>1000</v>
      </c>
      <c r="N470" s="71">
        <f t="shared" si="57"/>
        <v>1500</v>
      </c>
      <c r="O470" s="29"/>
      <c r="P470" s="40" t="s">
        <v>775</v>
      </c>
      <c r="Q470" s="40" t="s">
        <v>775</v>
      </c>
      <c r="R470" s="34" t="s">
        <v>775</v>
      </c>
      <c r="S470" s="34" t="s">
        <v>775</v>
      </c>
      <c r="T470" s="40" t="s">
        <v>775</v>
      </c>
      <c r="U470" s="40" t="s">
        <v>775</v>
      </c>
      <c r="V470" s="34" t="s">
        <v>775</v>
      </c>
      <c r="W470" s="34" t="s">
        <v>775</v>
      </c>
      <c r="X470" s="40" t="s">
        <v>775</v>
      </c>
      <c r="Y470" s="40" t="s">
        <v>775</v>
      </c>
      <c r="Z470" s="34" t="s">
        <v>775</v>
      </c>
      <c r="AA470" s="34" t="s">
        <v>775</v>
      </c>
      <c r="AB470" s="64">
        <v>1000</v>
      </c>
      <c r="AC470" s="65">
        <f t="shared" si="59"/>
        <v>1500</v>
      </c>
      <c r="AD470" s="34" t="s">
        <v>775</v>
      </c>
      <c r="AE470" s="34" t="s">
        <v>775</v>
      </c>
      <c r="AF470" s="40" t="s">
        <v>775</v>
      </c>
      <c r="AG470" s="77" t="s">
        <v>775</v>
      </c>
      <c r="AH470" s="44">
        <v>296.26</v>
      </c>
      <c r="AI470" s="44">
        <f t="shared" si="61"/>
        <v>444.39</v>
      </c>
      <c r="AJ470" s="48" t="s">
        <v>775</v>
      </c>
      <c r="AK470" s="48" t="s">
        <v>775</v>
      </c>
      <c r="AL470" s="94"/>
      <c r="AM470" s="94"/>
    </row>
    <row r="471" spans="1:39" ht="99.15" hidden="1" customHeight="1" x14ac:dyDescent="0.3">
      <c r="A471" s="23">
        <v>445</v>
      </c>
      <c r="B471" s="24" t="s">
        <v>186</v>
      </c>
      <c r="C471" s="23" t="s">
        <v>432</v>
      </c>
      <c r="D471" s="24" t="s">
        <v>433</v>
      </c>
      <c r="E471" s="25"/>
      <c r="F471" s="23" t="s">
        <v>121</v>
      </c>
      <c r="G471" s="71">
        <v>400</v>
      </c>
      <c r="H471" s="71">
        <f t="shared" si="62"/>
        <v>600</v>
      </c>
      <c r="K471" s="21"/>
      <c r="M471" s="71">
        <v>400</v>
      </c>
      <c r="N471" s="71">
        <f t="shared" si="57"/>
        <v>600</v>
      </c>
      <c r="O471" s="29"/>
      <c r="P471" s="40" t="s">
        <v>775</v>
      </c>
      <c r="Q471" s="40" t="s">
        <v>775</v>
      </c>
      <c r="R471" s="34" t="s">
        <v>775</v>
      </c>
      <c r="S471" s="34" t="s">
        <v>775</v>
      </c>
      <c r="T471" s="40" t="s">
        <v>775</v>
      </c>
      <c r="U471" s="40" t="s">
        <v>775</v>
      </c>
      <c r="V471" s="34" t="s">
        <v>775</v>
      </c>
      <c r="W471" s="34" t="s">
        <v>775</v>
      </c>
      <c r="X471" s="40" t="s">
        <v>775</v>
      </c>
      <c r="Y471" s="40" t="s">
        <v>775</v>
      </c>
      <c r="Z471" s="34" t="s">
        <v>775</v>
      </c>
      <c r="AA471" s="34" t="s">
        <v>775</v>
      </c>
      <c r="AB471" s="64">
        <v>400</v>
      </c>
      <c r="AC471" s="65">
        <f t="shared" si="59"/>
        <v>600</v>
      </c>
      <c r="AD471" s="34" t="s">
        <v>775</v>
      </c>
      <c r="AE471" s="34" t="s">
        <v>775</v>
      </c>
      <c r="AF471" s="40" t="s">
        <v>775</v>
      </c>
      <c r="AG471" s="77" t="s">
        <v>775</v>
      </c>
      <c r="AH471" s="44">
        <v>59.7</v>
      </c>
      <c r="AI471" s="44">
        <f t="shared" si="61"/>
        <v>89.550000000000011</v>
      </c>
      <c r="AJ471" s="48" t="s">
        <v>775</v>
      </c>
      <c r="AK471" s="48" t="s">
        <v>775</v>
      </c>
      <c r="AL471" s="94"/>
      <c r="AM471" s="94"/>
    </row>
    <row r="472" spans="1:39" ht="99.15" hidden="1" customHeight="1" x14ac:dyDescent="0.3">
      <c r="A472" s="26">
        <v>446</v>
      </c>
      <c r="B472" s="24" t="s">
        <v>186</v>
      </c>
      <c r="C472" s="23" t="s">
        <v>432</v>
      </c>
      <c r="D472" s="24" t="s">
        <v>434</v>
      </c>
      <c r="E472" s="25"/>
      <c r="F472" s="23" t="s">
        <v>121</v>
      </c>
      <c r="G472" s="81">
        <v>300</v>
      </c>
      <c r="H472" s="81">
        <f t="shared" si="62"/>
        <v>450</v>
      </c>
      <c r="K472" s="21"/>
      <c r="M472" s="81">
        <v>300</v>
      </c>
      <c r="N472" s="81">
        <f t="shared" si="57"/>
        <v>450</v>
      </c>
      <c r="O472" s="29"/>
      <c r="P472" s="30">
        <v>407</v>
      </c>
      <c r="Q472" s="30">
        <v>610.5</v>
      </c>
      <c r="R472" s="33">
        <v>407</v>
      </c>
      <c r="S472" s="33">
        <f t="shared" si="58"/>
        <v>610.5</v>
      </c>
      <c r="T472" s="30">
        <v>407</v>
      </c>
      <c r="U472" s="30">
        <v>610.5</v>
      </c>
      <c r="V472" s="33">
        <v>407</v>
      </c>
      <c r="W472" s="36">
        <v>610.5</v>
      </c>
      <c r="X472" s="55">
        <v>407</v>
      </c>
      <c r="Y472" s="55">
        <v>610</v>
      </c>
      <c r="Z472" s="33">
        <v>407</v>
      </c>
      <c r="AA472" s="37">
        <v>610.5</v>
      </c>
      <c r="AB472" s="42">
        <v>200</v>
      </c>
      <c r="AC472" s="43">
        <f t="shared" si="59"/>
        <v>300</v>
      </c>
      <c r="AD472" s="33">
        <f>400*(1+2%)</f>
        <v>408</v>
      </c>
      <c r="AE472" s="33">
        <f t="shared" ref="AE472:AE485" si="70">AD472+AD472*0.5</f>
        <v>612</v>
      </c>
      <c r="AF472" s="30">
        <v>407</v>
      </c>
      <c r="AG472" s="48">
        <f>AF472*1.5</f>
        <v>610.5</v>
      </c>
      <c r="AH472" s="44">
        <v>95.77</v>
      </c>
      <c r="AI472" s="44">
        <f t="shared" si="61"/>
        <v>143.655</v>
      </c>
      <c r="AJ472" s="79">
        <v>400</v>
      </c>
      <c r="AK472" s="79">
        <v>600</v>
      </c>
      <c r="AL472" s="94"/>
      <c r="AM472" s="94"/>
    </row>
    <row r="473" spans="1:39" ht="99.15" hidden="1" customHeight="1" x14ac:dyDescent="0.3">
      <c r="A473" s="23">
        <v>447</v>
      </c>
      <c r="B473" s="24" t="s">
        <v>186</v>
      </c>
      <c r="C473" s="23" t="s">
        <v>432</v>
      </c>
      <c r="D473" s="24" t="s">
        <v>435</v>
      </c>
      <c r="E473" s="25"/>
      <c r="F473" s="23" t="s">
        <v>121</v>
      </c>
      <c r="G473" s="81">
        <v>300</v>
      </c>
      <c r="H473" s="81">
        <f t="shared" si="62"/>
        <v>450</v>
      </c>
      <c r="K473" s="21"/>
      <c r="M473" s="81">
        <v>300</v>
      </c>
      <c r="N473" s="81">
        <f t="shared" si="57"/>
        <v>450</v>
      </c>
      <c r="O473" s="29"/>
      <c r="P473" s="30">
        <v>508</v>
      </c>
      <c r="Q473" s="30">
        <v>762</v>
      </c>
      <c r="R473" s="33">
        <v>508</v>
      </c>
      <c r="S473" s="33">
        <f t="shared" si="58"/>
        <v>762</v>
      </c>
      <c r="T473" s="30">
        <v>508</v>
      </c>
      <c r="U473" s="31">
        <v>762</v>
      </c>
      <c r="V473" s="33">
        <v>508</v>
      </c>
      <c r="W473" s="36">
        <v>762</v>
      </c>
      <c r="X473" s="55">
        <v>509</v>
      </c>
      <c r="Y473" s="55">
        <v>763</v>
      </c>
      <c r="Z473" s="33">
        <v>508</v>
      </c>
      <c r="AA473" s="37">
        <v>762</v>
      </c>
      <c r="AB473" s="42">
        <v>200</v>
      </c>
      <c r="AC473" s="43">
        <f t="shared" si="59"/>
        <v>300</v>
      </c>
      <c r="AD473" s="33">
        <f>500*(1+2%)</f>
        <v>510</v>
      </c>
      <c r="AE473" s="33">
        <f t="shared" si="70"/>
        <v>765</v>
      </c>
      <c r="AF473" s="30">
        <v>508</v>
      </c>
      <c r="AG473" s="48">
        <f t="shared" ref="AG473:AG485" si="71">AF473*1.5</f>
        <v>762</v>
      </c>
      <c r="AH473" s="44">
        <v>128.74</v>
      </c>
      <c r="AI473" s="44">
        <f t="shared" si="61"/>
        <v>193.11</v>
      </c>
      <c r="AJ473" s="79">
        <v>500</v>
      </c>
      <c r="AK473" s="79">
        <v>750</v>
      </c>
      <c r="AL473" s="94"/>
      <c r="AM473" s="94"/>
    </row>
    <row r="474" spans="1:39" ht="114" hidden="1" x14ac:dyDescent="0.3">
      <c r="A474" s="26">
        <v>448</v>
      </c>
      <c r="B474" s="24" t="s">
        <v>186</v>
      </c>
      <c r="C474" s="23" t="s">
        <v>432</v>
      </c>
      <c r="D474" s="24" t="s">
        <v>436</v>
      </c>
      <c r="E474" s="25"/>
      <c r="F474" s="23" t="s">
        <v>121</v>
      </c>
      <c r="G474" s="81">
        <v>1200</v>
      </c>
      <c r="H474" s="81">
        <f t="shared" si="62"/>
        <v>1800</v>
      </c>
      <c r="K474" s="21"/>
      <c r="M474" s="81">
        <v>1200</v>
      </c>
      <c r="N474" s="81">
        <f t="shared" si="57"/>
        <v>1800</v>
      </c>
      <c r="O474" s="29"/>
      <c r="P474" s="30">
        <v>1118</v>
      </c>
      <c r="Q474" s="30">
        <v>1677</v>
      </c>
      <c r="R474" s="33">
        <v>1118</v>
      </c>
      <c r="S474" s="33">
        <f t="shared" si="58"/>
        <v>1677</v>
      </c>
      <c r="T474" s="30">
        <v>1118</v>
      </c>
      <c r="U474" s="31">
        <v>1677</v>
      </c>
      <c r="V474" s="33">
        <v>1118</v>
      </c>
      <c r="W474" s="36">
        <v>1677</v>
      </c>
      <c r="X474" s="55">
        <v>1119</v>
      </c>
      <c r="Y474" s="55">
        <v>1678</v>
      </c>
      <c r="Z474" s="33">
        <v>1118</v>
      </c>
      <c r="AA474" s="37">
        <v>1677</v>
      </c>
      <c r="AB474" s="42">
        <v>1200</v>
      </c>
      <c r="AC474" s="43">
        <f t="shared" si="59"/>
        <v>1800</v>
      </c>
      <c r="AD474" s="33">
        <f>1100*(1+2%)</f>
        <v>1122</v>
      </c>
      <c r="AE474" s="33">
        <f t="shared" si="70"/>
        <v>1683</v>
      </c>
      <c r="AF474" s="30">
        <v>1118</v>
      </c>
      <c r="AG474" s="48">
        <f t="shared" si="71"/>
        <v>1677</v>
      </c>
      <c r="AH474" s="44">
        <v>1136.4000000000001</v>
      </c>
      <c r="AI474" s="44">
        <f t="shared" si="61"/>
        <v>1704.6000000000001</v>
      </c>
      <c r="AJ474" s="79">
        <v>1100</v>
      </c>
      <c r="AK474" s="79">
        <v>1650</v>
      </c>
      <c r="AL474" s="94" t="s">
        <v>1173</v>
      </c>
      <c r="AM474" s="93" t="s">
        <v>783</v>
      </c>
    </row>
    <row r="475" spans="1:39" ht="99.15" hidden="1" customHeight="1" x14ac:dyDescent="0.3">
      <c r="A475" s="23">
        <v>449</v>
      </c>
      <c r="B475" s="24" t="s">
        <v>186</v>
      </c>
      <c r="C475" s="23" t="s">
        <v>432</v>
      </c>
      <c r="D475" s="24" t="s">
        <v>437</v>
      </c>
      <c r="E475" s="25"/>
      <c r="F475" s="23" t="s">
        <v>121</v>
      </c>
      <c r="G475" s="71">
        <v>800</v>
      </c>
      <c r="H475" s="71">
        <f t="shared" si="62"/>
        <v>1200</v>
      </c>
      <c r="K475" s="21"/>
      <c r="M475" s="71">
        <v>800</v>
      </c>
      <c r="N475" s="71">
        <f t="shared" si="57"/>
        <v>1200</v>
      </c>
      <c r="O475" s="29"/>
      <c r="P475" s="30">
        <v>813</v>
      </c>
      <c r="Q475" s="30">
        <v>1219.5</v>
      </c>
      <c r="R475" s="33">
        <v>813</v>
      </c>
      <c r="S475" s="33">
        <f t="shared" si="58"/>
        <v>1219.5</v>
      </c>
      <c r="T475" s="30">
        <v>813</v>
      </c>
      <c r="U475" s="31">
        <v>1219.5</v>
      </c>
      <c r="V475" s="33">
        <v>813</v>
      </c>
      <c r="W475" s="36">
        <v>1219.5</v>
      </c>
      <c r="X475" s="55">
        <v>814</v>
      </c>
      <c r="Y475" s="55">
        <v>1220</v>
      </c>
      <c r="Z475" s="33">
        <v>813</v>
      </c>
      <c r="AA475" s="37">
        <v>1219.5</v>
      </c>
      <c r="AB475" s="42">
        <v>700</v>
      </c>
      <c r="AC475" s="43">
        <f t="shared" si="59"/>
        <v>1050</v>
      </c>
      <c r="AD475" s="33">
        <f>800*(1+2%)</f>
        <v>816</v>
      </c>
      <c r="AE475" s="33">
        <f t="shared" si="70"/>
        <v>1224</v>
      </c>
      <c r="AF475" s="30">
        <v>813</v>
      </c>
      <c r="AG475" s="48">
        <f t="shared" si="71"/>
        <v>1219.5</v>
      </c>
      <c r="AH475" s="44">
        <v>290.64</v>
      </c>
      <c r="AI475" s="44">
        <f t="shared" si="61"/>
        <v>435.96</v>
      </c>
      <c r="AJ475" s="79">
        <v>800</v>
      </c>
      <c r="AK475" s="79">
        <v>1200</v>
      </c>
      <c r="AL475" s="94" t="s">
        <v>1174</v>
      </c>
      <c r="AM475" s="93" t="s">
        <v>783</v>
      </c>
    </row>
    <row r="476" spans="1:39" ht="99.15" hidden="1" customHeight="1" x14ac:dyDescent="0.3">
      <c r="A476" s="26">
        <v>450</v>
      </c>
      <c r="B476" s="24" t="s">
        <v>186</v>
      </c>
      <c r="C476" s="23" t="s">
        <v>432</v>
      </c>
      <c r="D476" s="24" t="s">
        <v>438</v>
      </c>
      <c r="E476" s="25"/>
      <c r="F476" s="23" t="s">
        <v>121</v>
      </c>
      <c r="G476" s="71">
        <v>600</v>
      </c>
      <c r="H476" s="71">
        <f t="shared" si="62"/>
        <v>900</v>
      </c>
      <c r="K476" s="21"/>
      <c r="M476" s="71">
        <v>600</v>
      </c>
      <c r="N476" s="71">
        <f t="shared" ref="N476:N539" si="72">M476*1.5</f>
        <v>900</v>
      </c>
      <c r="O476" s="29"/>
      <c r="P476" s="30">
        <v>610</v>
      </c>
      <c r="Q476" s="30">
        <v>915</v>
      </c>
      <c r="R476" s="33">
        <v>610</v>
      </c>
      <c r="S476" s="33">
        <f t="shared" ref="S476:S539" si="73">SUM(R476+R476*0.5)</f>
        <v>915</v>
      </c>
      <c r="T476" s="30">
        <v>610</v>
      </c>
      <c r="U476" s="31">
        <v>915</v>
      </c>
      <c r="V476" s="33">
        <v>610</v>
      </c>
      <c r="W476" s="36">
        <v>915</v>
      </c>
      <c r="X476" s="55">
        <v>610</v>
      </c>
      <c r="Y476" s="55">
        <v>915</v>
      </c>
      <c r="Z476" s="33">
        <v>610</v>
      </c>
      <c r="AA476" s="37">
        <v>915</v>
      </c>
      <c r="AB476" s="42">
        <v>500</v>
      </c>
      <c r="AC476" s="43">
        <f t="shared" ref="AC476:AC539" si="74">AB476+AB476*0.5</f>
        <v>750</v>
      </c>
      <c r="AD476" s="33">
        <f>600*(1+2%)</f>
        <v>612</v>
      </c>
      <c r="AE476" s="33">
        <f t="shared" si="70"/>
        <v>918</v>
      </c>
      <c r="AF476" s="30">
        <v>610</v>
      </c>
      <c r="AG476" s="48">
        <f t="shared" si="71"/>
        <v>915</v>
      </c>
      <c r="AH476" s="44">
        <v>636.20000000000005</v>
      </c>
      <c r="AI476" s="44">
        <f t="shared" si="61"/>
        <v>954.30000000000007</v>
      </c>
      <c r="AJ476" s="79">
        <v>600</v>
      </c>
      <c r="AK476" s="79">
        <v>900</v>
      </c>
      <c r="AL476" s="94" t="s">
        <v>1175</v>
      </c>
      <c r="AM476" s="93" t="s">
        <v>783</v>
      </c>
    </row>
    <row r="477" spans="1:39" ht="99.15" hidden="1" customHeight="1" x14ac:dyDescent="0.3">
      <c r="A477" s="23">
        <v>451</v>
      </c>
      <c r="B477" s="24" t="s">
        <v>186</v>
      </c>
      <c r="C477" s="23" t="s">
        <v>432</v>
      </c>
      <c r="D477" s="24" t="s">
        <v>439</v>
      </c>
      <c r="E477" s="25"/>
      <c r="F477" s="23" t="s">
        <v>121</v>
      </c>
      <c r="G477" s="71">
        <v>600</v>
      </c>
      <c r="H477" s="71">
        <f t="shared" si="62"/>
        <v>900</v>
      </c>
      <c r="K477" s="21"/>
      <c r="M477" s="71">
        <v>600</v>
      </c>
      <c r="N477" s="71">
        <f t="shared" si="72"/>
        <v>900</v>
      </c>
      <c r="O477" s="29"/>
      <c r="P477" s="30">
        <v>610</v>
      </c>
      <c r="Q477" s="30">
        <v>915</v>
      </c>
      <c r="R477" s="33">
        <v>610</v>
      </c>
      <c r="S477" s="33">
        <f t="shared" si="73"/>
        <v>915</v>
      </c>
      <c r="T477" s="30">
        <v>610</v>
      </c>
      <c r="U477" s="30">
        <v>915</v>
      </c>
      <c r="V477" s="33">
        <v>610</v>
      </c>
      <c r="W477" s="36">
        <v>915</v>
      </c>
      <c r="X477" s="55">
        <v>610</v>
      </c>
      <c r="Y477" s="55">
        <v>915</v>
      </c>
      <c r="Z477" s="33">
        <v>610</v>
      </c>
      <c r="AA477" s="37">
        <v>915</v>
      </c>
      <c r="AB477" s="42">
        <v>400</v>
      </c>
      <c r="AC477" s="43">
        <f t="shared" si="74"/>
        <v>600</v>
      </c>
      <c r="AD477" s="33">
        <f>600*(1+2%)</f>
        <v>612</v>
      </c>
      <c r="AE477" s="33">
        <f t="shared" si="70"/>
        <v>918</v>
      </c>
      <c r="AF477" s="30">
        <v>610</v>
      </c>
      <c r="AG477" s="48">
        <f t="shared" si="71"/>
        <v>915</v>
      </c>
      <c r="AH477" s="44">
        <v>636.20000000000005</v>
      </c>
      <c r="AI477" s="44">
        <f t="shared" ref="AI477:AI540" si="75">AH477*1.5</f>
        <v>954.30000000000007</v>
      </c>
      <c r="AJ477" s="79">
        <v>600</v>
      </c>
      <c r="AK477" s="79">
        <v>900</v>
      </c>
      <c r="AL477" s="94" t="s">
        <v>1176</v>
      </c>
      <c r="AM477" s="93" t="s">
        <v>783</v>
      </c>
    </row>
    <row r="478" spans="1:39" ht="99.15" hidden="1" customHeight="1" x14ac:dyDescent="0.3">
      <c r="A478" s="26">
        <v>452</v>
      </c>
      <c r="B478" s="24" t="s">
        <v>186</v>
      </c>
      <c r="C478" s="23" t="s">
        <v>432</v>
      </c>
      <c r="D478" s="24" t="s">
        <v>440</v>
      </c>
      <c r="E478" s="25"/>
      <c r="F478" s="23" t="s">
        <v>121</v>
      </c>
      <c r="G478" s="71">
        <v>600</v>
      </c>
      <c r="H478" s="71">
        <f t="shared" si="62"/>
        <v>900</v>
      </c>
      <c r="K478" s="21"/>
      <c r="M478" s="71">
        <v>600</v>
      </c>
      <c r="N478" s="71">
        <f t="shared" si="72"/>
        <v>900</v>
      </c>
      <c r="O478" s="29"/>
      <c r="P478" s="30">
        <v>610</v>
      </c>
      <c r="Q478" s="30">
        <v>915</v>
      </c>
      <c r="R478" s="33">
        <v>610</v>
      </c>
      <c r="S478" s="33">
        <f t="shared" si="73"/>
        <v>915</v>
      </c>
      <c r="T478" s="30">
        <v>610</v>
      </c>
      <c r="U478" s="30">
        <v>915</v>
      </c>
      <c r="V478" s="33">
        <v>610</v>
      </c>
      <c r="W478" s="36">
        <v>915</v>
      </c>
      <c r="X478" s="55">
        <v>610</v>
      </c>
      <c r="Y478" s="55">
        <v>915</v>
      </c>
      <c r="Z478" s="33">
        <v>610</v>
      </c>
      <c r="AA478" s="37">
        <v>915</v>
      </c>
      <c r="AB478" s="42">
        <v>400</v>
      </c>
      <c r="AC478" s="43">
        <f t="shared" si="74"/>
        <v>600</v>
      </c>
      <c r="AD478" s="33">
        <f>600*(1+2%)</f>
        <v>612</v>
      </c>
      <c r="AE478" s="33">
        <f t="shared" si="70"/>
        <v>918</v>
      </c>
      <c r="AF478" s="30">
        <v>610</v>
      </c>
      <c r="AG478" s="48">
        <f t="shared" si="71"/>
        <v>915</v>
      </c>
      <c r="AH478" s="44">
        <v>477.98</v>
      </c>
      <c r="AI478" s="44">
        <f t="shared" si="75"/>
        <v>716.97</v>
      </c>
      <c r="AJ478" s="79">
        <v>600</v>
      </c>
      <c r="AK478" s="79">
        <v>900</v>
      </c>
      <c r="AL478" s="94"/>
      <c r="AM478" s="94"/>
    </row>
    <row r="479" spans="1:39" ht="99.15" hidden="1" customHeight="1" x14ac:dyDescent="0.3">
      <c r="A479" s="23">
        <v>453</v>
      </c>
      <c r="B479" s="24" t="s">
        <v>186</v>
      </c>
      <c r="C479" s="23" t="s">
        <v>432</v>
      </c>
      <c r="D479" s="24" t="s">
        <v>441</v>
      </c>
      <c r="E479" s="25" t="s">
        <v>653</v>
      </c>
      <c r="F479" s="23" t="s">
        <v>442</v>
      </c>
      <c r="G479" s="71">
        <v>2500</v>
      </c>
      <c r="H479" s="71">
        <f t="shared" ref="H479:H542" si="76">G479*1.5</f>
        <v>3750</v>
      </c>
      <c r="K479" s="21"/>
      <c r="M479" s="71">
        <v>2500</v>
      </c>
      <c r="N479" s="71">
        <f t="shared" si="72"/>
        <v>3750</v>
      </c>
      <c r="O479" s="29"/>
      <c r="P479" s="30">
        <v>2448</v>
      </c>
      <c r="Q479" s="30">
        <v>3672</v>
      </c>
      <c r="R479" s="33">
        <v>2448</v>
      </c>
      <c r="S479" s="33">
        <f t="shared" si="73"/>
        <v>3672</v>
      </c>
      <c r="T479" s="30">
        <v>2448</v>
      </c>
      <c r="U479" s="30">
        <v>3672</v>
      </c>
      <c r="V479" s="33">
        <v>2448</v>
      </c>
      <c r="W479" s="36">
        <v>3672</v>
      </c>
      <c r="X479" s="55">
        <v>2440</v>
      </c>
      <c r="Y479" s="55">
        <v>3660</v>
      </c>
      <c r="Z479" s="33">
        <v>2448</v>
      </c>
      <c r="AA479" s="37">
        <v>3672</v>
      </c>
      <c r="AB479" s="42">
        <v>2000</v>
      </c>
      <c r="AC479" s="43">
        <f t="shared" si="74"/>
        <v>3000</v>
      </c>
      <c r="AD479" s="33">
        <f>2400*(1+2%)</f>
        <v>2448</v>
      </c>
      <c r="AE479" s="33">
        <f t="shared" si="70"/>
        <v>3672</v>
      </c>
      <c r="AF479" s="30">
        <v>2448</v>
      </c>
      <c r="AG479" s="48">
        <f t="shared" si="71"/>
        <v>3672</v>
      </c>
      <c r="AH479" s="44">
        <v>3932.3</v>
      </c>
      <c r="AI479" s="44">
        <f t="shared" si="75"/>
        <v>5898.4500000000007</v>
      </c>
      <c r="AJ479" s="79">
        <v>2400</v>
      </c>
      <c r="AK479" s="79">
        <v>3600</v>
      </c>
      <c r="AL479" s="94"/>
      <c r="AM479" s="94"/>
    </row>
    <row r="480" spans="1:39" ht="99.15" hidden="1" customHeight="1" x14ac:dyDescent="0.3">
      <c r="A480" s="26">
        <v>454</v>
      </c>
      <c r="B480" s="24" t="s">
        <v>186</v>
      </c>
      <c r="C480" s="23" t="s">
        <v>432</v>
      </c>
      <c r="D480" s="24" t="s">
        <v>443</v>
      </c>
      <c r="E480" s="25" t="s">
        <v>445</v>
      </c>
      <c r="F480" s="23" t="s">
        <v>126</v>
      </c>
      <c r="G480" s="71">
        <v>600</v>
      </c>
      <c r="H480" s="71">
        <f t="shared" si="76"/>
        <v>900</v>
      </c>
      <c r="K480" s="21"/>
      <c r="M480" s="71">
        <v>600</v>
      </c>
      <c r="N480" s="71">
        <f t="shared" si="72"/>
        <v>900</v>
      </c>
      <c r="O480" s="29"/>
      <c r="P480" s="30">
        <v>610</v>
      </c>
      <c r="Q480" s="30">
        <v>915</v>
      </c>
      <c r="R480" s="33">
        <v>610</v>
      </c>
      <c r="S480" s="33">
        <f t="shared" si="73"/>
        <v>915</v>
      </c>
      <c r="T480" s="30">
        <v>610</v>
      </c>
      <c r="U480" s="30">
        <v>915</v>
      </c>
      <c r="V480" s="33">
        <v>610</v>
      </c>
      <c r="W480" s="36">
        <v>915</v>
      </c>
      <c r="X480" s="55">
        <v>610</v>
      </c>
      <c r="Y480" s="55">
        <v>915</v>
      </c>
      <c r="Z480" s="33">
        <v>610</v>
      </c>
      <c r="AA480" s="37">
        <v>915</v>
      </c>
      <c r="AB480" s="42">
        <v>500</v>
      </c>
      <c r="AC480" s="43">
        <f t="shared" si="74"/>
        <v>750</v>
      </c>
      <c r="AD480" s="33">
        <f>600*(1+2%)</f>
        <v>612</v>
      </c>
      <c r="AE480" s="33">
        <f t="shared" si="70"/>
        <v>918</v>
      </c>
      <c r="AF480" s="30">
        <v>610</v>
      </c>
      <c r="AG480" s="48">
        <f t="shared" si="71"/>
        <v>915</v>
      </c>
      <c r="AH480" s="44">
        <v>199.13</v>
      </c>
      <c r="AI480" s="44">
        <f t="shared" si="75"/>
        <v>298.69499999999999</v>
      </c>
      <c r="AJ480" s="79">
        <v>600</v>
      </c>
      <c r="AK480" s="79">
        <v>900</v>
      </c>
      <c r="AL480" s="94"/>
      <c r="AM480" s="94"/>
    </row>
    <row r="481" spans="1:39" ht="99.15" hidden="1" customHeight="1" x14ac:dyDescent="0.3">
      <c r="A481" s="23">
        <v>455</v>
      </c>
      <c r="B481" s="24" t="s">
        <v>186</v>
      </c>
      <c r="C481" s="23" t="s">
        <v>432</v>
      </c>
      <c r="D481" s="24" t="s">
        <v>444</v>
      </c>
      <c r="E481" s="25" t="s">
        <v>445</v>
      </c>
      <c r="F481" s="23" t="s">
        <v>126</v>
      </c>
      <c r="G481" s="71">
        <v>500</v>
      </c>
      <c r="H481" s="71">
        <f t="shared" si="76"/>
        <v>750</v>
      </c>
      <c r="K481" s="21"/>
      <c r="M481" s="71">
        <v>500</v>
      </c>
      <c r="N481" s="71">
        <f t="shared" si="72"/>
        <v>750</v>
      </c>
      <c r="O481" s="29"/>
      <c r="P481" s="30">
        <v>508</v>
      </c>
      <c r="Q481" s="30">
        <v>762</v>
      </c>
      <c r="R481" s="33">
        <v>508</v>
      </c>
      <c r="S481" s="33">
        <f t="shared" si="73"/>
        <v>762</v>
      </c>
      <c r="T481" s="30">
        <v>508</v>
      </c>
      <c r="U481" s="30">
        <v>762</v>
      </c>
      <c r="V481" s="33">
        <v>508</v>
      </c>
      <c r="W481" s="36">
        <v>762</v>
      </c>
      <c r="X481" s="55">
        <v>509</v>
      </c>
      <c r="Y481" s="55">
        <v>763</v>
      </c>
      <c r="Z481" s="33">
        <v>508</v>
      </c>
      <c r="AA481" s="37">
        <v>762</v>
      </c>
      <c r="AB481" s="42">
        <v>300</v>
      </c>
      <c r="AC481" s="43">
        <f t="shared" si="74"/>
        <v>450</v>
      </c>
      <c r="AD481" s="33">
        <f>500*(1+2%)</f>
        <v>510</v>
      </c>
      <c r="AE481" s="33">
        <f t="shared" si="70"/>
        <v>765</v>
      </c>
      <c r="AF481" s="30">
        <v>508</v>
      </c>
      <c r="AG481" s="48">
        <f t="shared" si="71"/>
        <v>762</v>
      </c>
      <c r="AH481" s="44">
        <v>167.41</v>
      </c>
      <c r="AI481" s="44">
        <f t="shared" si="75"/>
        <v>251.11500000000001</v>
      </c>
      <c r="AJ481" s="79">
        <v>500</v>
      </c>
      <c r="AK481" s="79">
        <v>750</v>
      </c>
      <c r="AL481" s="94"/>
      <c r="AM481" s="94"/>
    </row>
    <row r="482" spans="1:39" ht="99.15" hidden="1" customHeight="1" x14ac:dyDescent="0.3">
      <c r="A482" s="26">
        <v>456</v>
      </c>
      <c r="B482" s="24" t="s">
        <v>186</v>
      </c>
      <c r="C482" s="23" t="s">
        <v>432</v>
      </c>
      <c r="D482" s="24" t="s">
        <v>446</v>
      </c>
      <c r="E482" s="25" t="s">
        <v>445</v>
      </c>
      <c r="F482" s="23" t="s">
        <v>126</v>
      </c>
      <c r="G482" s="71">
        <v>300</v>
      </c>
      <c r="H482" s="71">
        <f t="shared" si="76"/>
        <v>450</v>
      </c>
      <c r="K482" s="21"/>
      <c r="M482" s="71">
        <v>300</v>
      </c>
      <c r="N482" s="71">
        <f t="shared" si="72"/>
        <v>450</v>
      </c>
      <c r="O482" s="29"/>
      <c r="P482" s="30">
        <v>305</v>
      </c>
      <c r="Q482" s="30">
        <v>457.5</v>
      </c>
      <c r="R482" s="33">
        <v>305</v>
      </c>
      <c r="S482" s="33">
        <f t="shared" si="73"/>
        <v>457.5</v>
      </c>
      <c r="T482" s="30">
        <v>305</v>
      </c>
      <c r="U482" s="31">
        <v>457.5</v>
      </c>
      <c r="V482" s="33">
        <v>305</v>
      </c>
      <c r="W482" s="36">
        <v>457.5</v>
      </c>
      <c r="X482" s="55">
        <v>305</v>
      </c>
      <c r="Y482" s="55">
        <v>458</v>
      </c>
      <c r="Z482" s="33">
        <v>305</v>
      </c>
      <c r="AA482" s="37">
        <v>457.5</v>
      </c>
      <c r="AB482" s="42">
        <v>200</v>
      </c>
      <c r="AC482" s="43">
        <f t="shared" si="74"/>
        <v>300</v>
      </c>
      <c r="AD482" s="33">
        <f>300*(1+2%)</f>
        <v>306</v>
      </c>
      <c r="AE482" s="33">
        <f t="shared" si="70"/>
        <v>459</v>
      </c>
      <c r="AF482" s="30">
        <v>305</v>
      </c>
      <c r="AG482" s="48">
        <f t="shared" si="71"/>
        <v>457.5</v>
      </c>
      <c r="AH482" s="44">
        <v>31.72</v>
      </c>
      <c r="AI482" s="44">
        <f t="shared" si="75"/>
        <v>47.58</v>
      </c>
      <c r="AJ482" s="79">
        <v>300</v>
      </c>
      <c r="AK482" s="79">
        <v>450</v>
      </c>
      <c r="AL482" s="94"/>
      <c r="AM482" s="94"/>
    </row>
    <row r="483" spans="1:39" ht="99.15" hidden="1" customHeight="1" x14ac:dyDescent="0.3">
      <c r="A483" s="23">
        <v>457</v>
      </c>
      <c r="B483" s="24" t="s">
        <v>186</v>
      </c>
      <c r="C483" s="23" t="s">
        <v>432</v>
      </c>
      <c r="D483" s="24" t="s">
        <v>447</v>
      </c>
      <c r="E483" s="25"/>
      <c r="F483" s="23" t="s">
        <v>121</v>
      </c>
      <c r="G483" s="81">
        <v>300</v>
      </c>
      <c r="H483" s="81">
        <f t="shared" si="76"/>
        <v>450</v>
      </c>
      <c r="K483" s="21"/>
      <c r="M483" s="81">
        <v>300</v>
      </c>
      <c r="N483" s="81">
        <f t="shared" si="72"/>
        <v>450</v>
      </c>
      <c r="O483" s="29"/>
      <c r="P483" s="30">
        <v>712</v>
      </c>
      <c r="Q483" s="30">
        <v>1068</v>
      </c>
      <c r="R483" s="33">
        <v>712</v>
      </c>
      <c r="S483" s="33">
        <f t="shared" si="73"/>
        <v>1068</v>
      </c>
      <c r="T483" s="30">
        <v>712</v>
      </c>
      <c r="U483" s="31">
        <v>1068</v>
      </c>
      <c r="V483" s="33">
        <v>712</v>
      </c>
      <c r="W483" s="36">
        <v>1068</v>
      </c>
      <c r="X483" s="55">
        <v>712</v>
      </c>
      <c r="Y483" s="55">
        <v>1068</v>
      </c>
      <c r="Z483" s="33">
        <v>712</v>
      </c>
      <c r="AA483" s="37">
        <v>1068</v>
      </c>
      <c r="AB483" s="42">
        <v>300</v>
      </c>
      <c r="AC483" s="43">
        <f t="shared" si="74"/>
        <v>450</v>
      </c>
      <c r="AD483" s="33">
        <f>700*(1+2%)</f>
        <v>714</v>
      </c>
      <c r="AE483" s="33">
        <f t="shared" si="70"/>
        <v>1071</v>
      </c>
      <c r="AF483" s="30">
        <v>712</v>
      </c>
      <c r="AG483" s="48">
        <f t="shared" si="71"/>
        <v>1068</v>
      </c>
      <c r="AH483" s="44">
        <v>471.95</v>
      </c>
      <c r="AI483" s="44">
        <f t="shared" si="75"/>
        <v>707.92499999999995</v>
      </c>
      <c r="AJ483" s="79">
        <v>700</v>
      </c>
      <c r="AK483" s="79">
        <v>1050</v>
      </c>
      <c r="AL483" s="94"/>
      <c r="AM483" s="94"/>
    </row>
    <row r="484" spans="1:39" ht="99.15" hidden="1" customHeight="1" x14ac:dyDescent="0.3">
      <c r="A484" s="26">
        <v>458</v>
      </c>
      <c r="B484" s="24" t="s">
        <v>186</v>
      </c>
      <c r="C484" s="23" t="s">
        <v>432</v>
      </c>
      <c r="D484" s="24" t="s">
        <v>448</v>
      </c>
      <c r="E484" s="25"/>
      <c r="F484" s="23" t="s">
        <v>121</v>
      </c>
      <c r="G484" s="81">
        <v>200</v>
      </c>
      <c r="H484" s="81">
        <f t="shared" si="76"/>
        <v>300</v>
      </c>
      <c r="K484" s="21"/>
      <c r="M484" s="81">
        <v>200</v>
      </c>
      <c r="N484" s="81">
        <f t="shared" si="72"/>
        <v>300</v>
      </c>
      <c r="O484" s="29"/>
      <c r="P484" s="30">
        <v>508</v>
      </c>
      <c r="Q484" s="30">
        <v>762</v>
      </c>
      <c r="R484" s="33">
        <v>508</v>
      </c>
      <c r="S484" s="33">
        <f t="shared" si="73"/>
        <v>762</v>
      </c>
      <c r="T484" s="30">
        <v>508</v>
      </c>
      <c r="U484" s="31">
        <v>762</v>
      </c>
      <c r="V484" s="33">
        <v>508</v>
      </c>
      <c r="W484" s="36">
        <v>762</v>
      </c>
      <c r="X484" s="55">
        <v>509</v>
      </c>
      <c r="Y484" s="55">
        <v>763</v>
      </c>
      <c r="Z484" s="33">
        <v>508</v>
      </c>
      <c r="AA484" s="37">
        <v>762</v>
      </c>
      <c r="AB484" s="42">
        <v>200</v>
      </c>
      <c r="AC484" s="43">
        <f t="shared" si="74"/>
        <v>300</v>
      </c>
      <c r="AD484" s="33">
        <f>500*(1+2%)</f>
        <v>510</v>
      </c>
      <c r="AE484" s="33">
        <f t="shared" si="70"/>
        <v>765</v>
      </c>
      <c r="AF484" s="30">
        <v>508</v>
      </c>
      <c r="AG484" s="48">
        <f t="shared" si="71"/>
        <v>762</v>
      </c>
      <c r="AH484" s="44">
        <v>242.26</v>
      </c>
      <c r="AI484" s="44">
        <f t="shared" si="75"/>
        <v>363.39</v>
      </c>
      <c r="AJ484" s="79">
        <v>500</v>
      </c>
      <c r="AK484" s="79">
        <v>750</v>
      </c>
      <c r="AL484" s="94"/>
      <c r="AM484" s="94"/>
    </row>
    <row r="485" spans="1:39" ht="99.15" hidden="1" customHeight="1" x14ac:dyDescent="0.3">
      <c r="A485" s="23">
        <v>459</v>
      </c>
      <c r="B485" s="24" t="s">
        <v>186</v>
      </c>
      <c r="C485" s="23" t="s">
        <v>432</v>
      </c>
      <c r="D485" s="24" t="s">
        <v>449</v>
      </c>
      <c r="E485" s="25"/>
      <c r="F485" s="23" t="s">
        <v>121</v>
      </c>
      <c r="G485" s="81">
        <v>500</v>
      </c>
      <c r="H485" s="81">
        <f t="shared" si="76"/>
        <v>750</v>
      </c>
      <c r="K485" s="21"/>
      <c r="M485" s="81">
        <v>500</v>
      </c>
      <c r="N485" s="81">
        <f t="shared" si="72"/>
        <v>750</v>
      </c>
      <c r="O485" s="29"/>
      <c r="P485" s="30">
        <v>813</v>
      </c>
      <c r="Q485" s="30">
        <v>1219.5</v>
      </c>
      <c r="R485" s="33">
        <v>813</v>
      </c>
      <c r="S485" s="33">
        <f t="shared" si="73"/>
        <v>1219.5</v>
      </c>
      <c r="T485" s="30">
        <v>813</v>
      </c>
      <c r="U485" s="31">
        <v>1219.5</v>
      </c>
      <c r="V485" s="33">
        <v>813</v>
      </c>
      <c r="W485" s="36">
        <v>1219.5</v>
      </c>
      <c r="X485" s="55">
        <v>814</v>
      </c>
      <c r="Y485" s="55">
        <v>1220</v>
      </c>
      <c r="Z485" s="33">
        <v>813</v>
      </c>
      <c r="AA485" s="37">
        <v>1219.5</v>
      </c>
      <c r="AB485" s="42">
        <v>500</v>
      </c>
      <c r="AC485" s="43">
        <f t="shared" si="74"/>
        <v>750</v>
      </c>
      <c r="AD485" s="33">
        <f>800*(1+2%)</f>
        <v>816</v>
      </c>
      <c r="AE485" s="33">
        <f t="shared" si="70"/>
        <v>1224</v>
      </c>
      <c r="AF485" s="30">
        <v>813</v>
      </c>
      <c r="AG485" s="48">
        <f t="shared" si="71"/>
        <v>1219.5</v>
      </c>
      <c r="AH485" s="44">
        <v>1121.6400000000001</v>
      </c>
      <c r="AI485" s="44">
        <f t="shared" si="75"/>
        <v>1682.46</v>
      </c>
      <c r="AJ485" s="79">
        <v>800</v>
      </c>
      <c r="AK485" s="79">
        <v>1200</v>
      </c>
      <c r="AL485" s="94" t="s">
        <v>1177</v>
      </c>
      <c r="AM485" s="93" t="s">
        <v>783</v>
      </c>
    </row>
    <row r="486" spans="1:39" ht="387.6" hidden="1" x14ac:dyDescent="0.3">
      <c r="A486" s="26">
        <v>460</v>
      </c>
      <c r="B486" s="24" t="s">
        <v>450</v>
      </c>
      <c r="C486" s="23" t="s">
        <v>451</v>
      </c>
      <c r="D486" s="24" t="s">
        <v>654</v>
      </c>
      <c r="E486" s="25" t="s">
        <v>655</v>
      </c>
      <c r="F486" s="23" t="s">
        <v>452</v>
      </c>
      <c r="G486" s="74" t="s">
        <v>776</v>
      </c>
      <c r="H486" s="74" t="s">
        <v>776</v>
      </c>
      <c r="K486" s="21"/>
      <c r="M486" s="74" t="s">
        <v>776</v>
      </c>
      <c r="N486" s="74" t="s">
        <v>776</v>
      </c>
      <c r="O486" s="29"/>
      <c r="P486" s="40" t="s">
        <v>775</v>
      </c>
      <c r="Q486" s="40" t="s">
        <v>775</v>
      </c>
      <c r="R486" s="34" t="s">
        <v>775</v>
      </c>
      <c r="S486" s="34" t="s">
        <v>775</v>
      </c>
      <c r="T486" s="40" t="s">
        <v>775</v>
      </c>
      <c r="U486" s="40" t="s">
        <v>775</v>
      </c>
      <c r="V486" s="34" t="s">
        <v>775</v>
      </c>
      <c r="W486" s="34" t="s">
        <v>775</v>
      </c>
      <c r="X486" s="40" t="s">
        <v>775</v>
      </c>
      <c r="Y486" s="40" t="s">
        <v>775</v>
      </c>
      <c r="Z486" s="34" t="s">
        <v>775</v>
      </c>
      <c r="AA486" s="34" t="s">
        <v>775</v>
      </c>
      <c r="AB486" s="40" t="s">
        <v>775</v>
      </c>
      <c r="AC486" s="40" t="s">
        <v>775</v>
      </c>
      <c r="AD486" s="34" t="s">
        <v>775</v>
      </c>
      <c r="AE486" s="34" t="s">
        <v>775</v>
      </c>
      <c r="AF486" s="40" t="s">
        <v>775</v>
      </c>
      <c r="AG486" s="77" t="s">
        <v>775</v>
      </c>
      <c r="AH486" s="34" t="s">
        <v>775</v>
      </c>
      <c r="AI486" s="34" t="s">
        <v>775</v>
      </c>
      <c r="AJ486" s="77" t="s">
        <v>775</v>
      </c>
      <c r="AK486" s="77" t="s">
        <v>775</v>
      </c>
      <c r="AL486" s="94" t="s">
        <v>1178</v>
      </c>
      <c r="AM486" s="93" t="s">
        <v>783</v>
      </c>
    </row>
    <row r="487" spans="1:39" ht="387.6" hidden="1" x14ac:dyDescent="0.3">
      <c r="A487" s="23">
        <v>461</v>
      </c>
      <c r="B487" s="24" t="s">
        <v>450</v>
      </c>
      <c r="C487" s="23" t="s">
        <v>451</v>
      </c>
      <c r="D487" s="24" t="s">
        <v>656</v>
      </c>
      <c r="E487" s="25" t="s">
        <v>655</v>
      </c>
      <c r="F487" s="23" t="s">
        <v>452</v>
      </c>
      <c r="G487" s="74" t="s">
        <v>776</v>
      </c>
      <c r="H487" s="74" t="s">
        <v>776</v>
      </c>
      <c r="K487" s="21"/>
      <c r="M487" s="74" t="s">
        <v>776</v>
      </c>
      <c r="N487" s="74" t="s">
        <v>776</v>
      </c>
      <c r="O487" s="29"/>
      <c r="P487" s="40" t="s">
        <v>775</v>
      </c>
      <c r="Q487" s="40" t="s">
        <v>775</v>
      </c>
      <c r="R487" s="34" t="s">
        <v>775</v>
      </c>
      <c r="S487" s="34" t="s">
        <v>775</v>
      </c>
      <c r="T487" s="40" t="s">
        <v>775</v>
      </c>
      <c r="U487" s="40" t="s">
        <v>775</v>
      </c>
      <c r="V487" s="34" t="s">
        <v>775</v>
      </c>
      <c r="W487" s="34" t="s">
        <v>775</v>
      </c>
      <c r="X487" s="40" t="s">
        <v>775</v>
      </c>
      <c r="Y487" s="40" t="s">
        <v>775</v>
      </c>
      <c r="Z487" s="34" t="s">
        <v>775</v>
      </c>
      <c r="AA487" s="34" t="s">
        <v>775</v>
      </c>
      <c r="AB487" s="40" t="s">
        <v>775</v>
      </c>
      <c r="AC487" s="40" t="s">
        <v>775</v>
      </c>
      <c r="AD487" s="34" t="s">
        <v>775</v>
      </c>
      <c r="AE487" s="34" t="s">
        <v>775</v>
      </c>
      <c r="AF487" s="40" t="s">
        <v>775</v>
      </c>
      <c r="AG487" s="77" t="s">
        <v>775</v>
      </c>
      <c r="AH487" s="34" t="s">
        <v>775</v>
      </c>
      <c r="AI487" s="34" t="s">
        <v>775</v>
      </c>
      <c r="AJ487" s="77" t="s">
        <v>775</v>
      </c>
      <c r="AK487" s="77" t="s">
        <v>775</v>
      </c>
      <c r="AL487" s="92" t="s">
        <v>899</v>
      </c>
      <c r="AM487" s="93" t="s">
        <v>783</v>
      </c>
    </row>
    <row r="488" spans="1:39" ht="387.6" hidden="1" x14ac:dyDescent="0.3">
      <c r="A488" s="26">
        <v>462</v>
      </c>
      <c r="B488" s="24" t="s">
        <v>450</v>
      </c>
      <c r="C488" s="23" t="s">
        <v>451</v>
      </c>
      <c r="D488" s="24" t="s">
        <v>453</v>
      </c>
      <c r="E488" s="25" t="s">
        <v>655</v>
      </c>
      <c r="F488" s="23" t="s">
        <v>452</v>
      </c>
      <c r="G488" s="74" t="s">
        <v>776</v>
      </c>
      <c r="H488" s="74" t="s">
        <v>776</v>
      </c>
      <c r="K488" s="21"/>
      <c r="M488" s="74" t="s">
        <v>776</v>
      </c>
      <c r="N488" s="74" t="s">
        <v>776</v>
      </c>
      <c r="O488" s="29"/>
      <c r="P488" s="40" t="s">
        <v>775</v>
      </c>
      <c r="Q488" s="40" t="s">
        <v>775</v>
      </c>
      <c r="R488" s="34" t="s">
        <v>775</v>
      </c>
      <c r="S488" s="34" t="s">
        <v>775</v>
      </c>
      <c r="T488" s="40" t="s">
        <v>775</v>
      </c>
      <c r="U488" s="40" t="s">
        <v>775</v>
      </c>
      <c r="V488" s="34" t="s">
        <v>775</v>
      </c>
      <c r="W488" s="34" t="s">
        <v>775</v>
      </c>
      <c r="X488" s="40" t="s">
        <v>775</v>
      </c>
      <c r="Y488" s="40" t="s">
        <v>775</v>
      </c>
      <c r="Z488" s="34" t="s">
        <v>775</v>
      </c>
      <c r="AA488" s="34" t="s">
        <v>775</v>
      </c>
      <c r="AB488" s="40" t="s">
        <v>775</v>
      </c>
      <c r="AC488" s="40" t="s">
        <v>775</v>
      </c>
      <c r="AD488" s="34" t="s">
        <v>775</v>
      </c>
      <c r="AE488" s="34" t="s">
        <v>775</v>
      </c>
      <c r="AF488" s="40" t="s">
        <v>775</v>
      </c>
      <c r="AG488" s="77" t="s">
        <v>775</v>
      </c>
      <c r="AH488" s="34" t="s">
        <v>775</v>
      </c>
      <c r="AI488" s="34" t="s">
        <v>775</v>
      </c>
      <c r="AJ488" s="77" t="s">
        <v>775</v>
      </c>
      <c r="AK488" s="77" t="s">
        <v>775</v>
      </c>
      <c r="AL488" s="94" t="s">
        <v>1179</v>
      </c>
      <c r="AM488" s="93" t="s">
        <v>783</v>
      </c>
    </row>
    <row r="489" spans="1:39" ht="146.25" hidden="1" customHeight="1" x14ac:dyDescent="0.3">
      <c r="A489" s="23">
        <v>463</v>
      </c>
      <c r="B489" s="24" t="s">
        <v>450</v>
      </c>
      <c r="C489" s="23" t="s">
        <v>451</v>
      </c>
      <c r="D489" s="24" t="s">
        <v>657</v>
      </c>
      <c r="E489" s="25" t="s">
        <v>658</v>
      </c>
      <c r="F489" s="23" t="s">
        <v>452</v>
      </c>
      <c r="G489" s="74" t="s">
        <v>776</v>
      </c>
      <c r="H489" s="74" t="s">
        <v>776</v>
      </c>
      <c r="K489" s="21"/>
      <c r="M489" s="74" t="s">
        <v>776</v>
      </c>
      <c r="N489" s="74" t="s">
        <v>776</v>
      </c>
      <c r="O489" s="29"/>
      <c r="P489" s="40" t="s">
        <v>775</v>
      </c>
      <c r="Q489" s="40" t="s">
        <v>775</v>
      </c>
      <c r="R489" s="34" t="s">
        <v>775</v>
      </c>
      <c r="S489" s="34" t="s">
        <v>775</v>
      </c>
      <c r="T489" s="40" t="s">
        <v>775</v>
      </c>
      <c r="U489" s="40" t="s">
        <v>775</v>
      </c>
      <c r="V489" s="34" t="s">
        <v>775</v>
      </c>
      <c r="W489" s="34" t="s">
        <v>775</v>
      </c>
      <c r="X489" s="40" t="s">
        <v>775</v>
      </c>
      <c r="Y489" s="40" t="s">
        <v>775</v>
      </c>
      <c r="Z489" s="34" t="s">
        <v>775</v>
      </c>
      <c r="AA489" s="34" t="s">
        <v>775</v>
      </c>
      <c r="AB489" s="42" t="s">
        <v>753</v>
      </c>
      <c r="AC489" s="42" t="s">
        <v>753</v>
      </c>
      <c r="AD489" s="34" t="s">
        <v>775</v>
      </c>
      <c r="AE489" s="34" t="s">
        <v>775</v>
      </c>
      <c r="AF489" s="40" t="s">
        <v>775</v>
      </c>
      <c r="AG489" s="77" t="s">
        <v>775</v>
      </c>
      <c r="AH489" s="34" t="s">
        <v>775</v>
      </c>
      <c r="AI489" s="34" t="s">
        <v>775</v>
      </c>
      <c r="AJ489" s="77" t="s">
        <v>775</v>
      </c>
      <c r="AK489" s="77" t="s">
        <v>775</v>
      </c>
      <c r="AL489" s="94" t="s">
        <v>1180</v>
      </c>
      <c r="AM489" s="93" t="s">
        <v>783</v>
      </c>
    </row>
    <row r="490" spans="1:39" ht="409.6" hidden="1" x14ac:dyDescent="0.3">
      <c r="A490" s="26">
        <v>464</v>
      </c>
      <c r="B490" s="24" t="s">
        <v>450</v>
      </c>
      <c r="C490" s="23" t="s">
        <v>451</v>
      </c>
      <c r="D490" s="24" t="s">
        <v>659</v>
      </c>
      <c r="E490" s="25" t="s">
        <v>658</v>
      </c>
      <c r="F490" s="23" t="s">
        <v>452</v>
      </c>
      <c r="G490" s="74" t="s">
        <v>776</v>
      </c>
      <c r="H490" s="74" t="s">
        <v>776</v>
      </c>
      <c r="K490" s="21"/>
      <c r="M490" s="74" t="s">
        <v>776</v>
      </c>
      <c r="N490" s="74" t="s">
        <v>776</v>
      </c>
      <c r="O490" s="29"/>
      <c r="P490" s="40" t="s">
        <v>775</v>
      </c>
      <c r="Q490" s="40" t="s">
        <v>775</v>
      </c>
      <c r="R490" s="34" t="s">
        <v>775</v>
      </c>
      <c r="S490" s="34" t="s">
        <v>775</v>
      </c>
      <c r="T490" s="40" t="s">
        <v>775</v>
      </c>
      <c r="U490" s="40" t="s">
        <v>775</v>
      </c>
      <c r="V490" s="34" t="s">
        <v>775</v>
      </c>
      <c r="W490" s="34" t="s">
        <v>775</v>
      </c>
      <c r="X490" s="40" t="s">
        <v>775</v>
      </c>
      <c r="Y490" s="40" t="s">
        <v>775</v>
      </c>
      <c r="Z490" s="34" t="s">
        <v>775</v>
      </c>
      <c r="AA490" s="34" t="s">
        <v>775</v>
      </c>
      <c r="AB490" s="40" t="s">
        <v>775</v>
      </c>
      <c r="AC490" s="40" t="s">
        <v>775</v>
      </c>
      <c r="AD490" s="34" t="s">
        <v>775</v>
      </c>
      <c r="AE490" s="34" t="s">
        <v>775</v>
      </c>
      <c r="AF490" s="40" t="s">
        <v>775</v>
      </c>
      <c r="AG490" s="77" t="s">
        <v>775</v>
      </c>
      <c r="AH490" s="34" t="s">
        <v>775</v>
      </c>
      <c r="AI490" s="34" t="s">
        <v>775</v>
      </c>
      <c r="AJ490" s="77" t="s">
        <v>775</v>
      </c>
      <c r="AK490" s="77" t="s">
        <v>775</v>
      </c>
      <c r="AL490" s="92" t="s">
        <v>900</v>
      </c>
      <c r="AM490" s="93" t="s">
        <v>783</v>
      </c>
    </row>
    <row r="491" spans="1:39" ht="409.6" hidden="1" x14ac:dyDescent="0.3">
      <c r="A491" s="23">
        <v>465</v>
      </c>
      <c r="B491" s="24" t="s">
        <v>450</v>
      </c>
      <c r="C491" s="23" t="s">
        <v>451</v>
      </c>
      <c r="D491" s="24" t="s">
        <v>454</v>
      </c>
      <c r="E491" s="25" t="s">
        <v>658</v>
      </c>
      <c r="F491" s="23" t="s">
        <v>452</v>
      </c>
      <c r="G491" s="74" t="s">
        <v>776</v>
      </c>
      <c r="H491" s="74" t="s">
        <v>776</v>
      </c>
      <c r="K491" s="21"/>
      <c r="M491" s="74" t="s">
        <v>776</v>
      </c>
      <c r="N491" s="74" t="s">
        <v>776</v>
      </c>
      <c r="O491" s="29"/>
      <c r="P491" s="40" t="s">
        <v>775</v>
      </c>
      <c r="Q491" s="40" t="s">
        <v>775</v>
      </c>
      <c r="R491" s="34" t="s">
        <v>775</v>
      </c>
      <c r="S491" s="34" t="s">
        <v>775</v>
      </c>
      <c r="T491" s="40" t="s">
        <v>775</v>
      </c>
      <c r="U491" s="40" t="s">
        <v>775</v>
      </c>
      <c r="V491" s="34" t="s">
        <v>775</v>
      </c>
      <c r="W491" s="34" t="s">
        <v>775</v>
      </c>
      <c r="X491" s="40" t="s">
        <v>775</v>
      </c>
      <c r="Y491" s="40" t="s">
        <v>775</v>
      </c>
      <c r="Z491" s="34" t="s">
        <v>775</v>
      </c>
      <c r="AA491" s="34" t="s">
        <v>775</v>
      </c>
      <c r="AB491" s="40" t="s">
        <v>775</v>
      </c>
      <c r="AC491" s="40" t="s">
        <v>775</v>
      </c>
      <c r="AD491" s="34" t="s">
        <v>775</v>
      </c>
      <c r="AE491" s="34" t="s">
        <v>775</v>
      </c>
      <c r="AF491" s="40" t="s">
        <v>775</v>
      </c>
      <c r="AG491" s="77" t="s">
        <v>775</v>
      </c>
      <c r="AH491" s="34" t="s">
        <v>775</v>
      </c>
      <c r="AI491" s="34" t="s">
        <v>775</v>
      </c>
      <c r="AJ491" s="77" t="s">
        <v>775</v>
      </c>
      <c r="AK491" s="77" t="s">
        <v>775</v>
      </c>
      <c r="AL491" s="94" t="s">
        <v>1181</v>
      </c>
      <c r="AM491" s="93" t="s">
        <v>783</v>
      </c>
    </row>
    <row r="492" spans="1:39" ht="409.6" hidden="1" x14ac:dyDescent="0.3">
      <c r="A492" s="26">
        <v>466</v>
      </c>
      <c r="B492" s="24" t="s">
        <v>450</v>
      </c>
      <c r="C492" s="23" t="s">
        <v>451</v>
      </c>
      <c r="D492" s="24" t="s">
        <v>660</v>
      </c>
      <c r="E492" s="25" t="s">
        <v>661</v>
      </c>
      <c r="F492" s="23" t="s">
        <v>452</v>
      </c>
      <c r="G492" s="74" t="s">
        <v>776</v>
      </c>
      <c r="H492" s="74" t="s">
        <v>776</v>
      </c>
      <c r="K492" s="21"/>
      <c r="M492" s="74" t="s">
        <v>776</v>
      </c>
      <c r="N492" s="74" t="s">
        <v>776</v>
      </c>
      <c r="O492" s="29"/>
      <c r="P492" s="40" t="s">
        <v>775</v>
      </c>
      <c r="Q492" s="40" t="s">
        <v>775</v>
      </c>
      <c r="R492" s="34" t="s">
        <v>775</v>
      </c>
      <c r="S492" s="34" t="s">
        <v>775</v>
      </c>
      <c r="T492" s="40" t="s">
        <v>775</v>
      </c>
      <c r="U492" s="40" t="s">
        <v>775</v>
      </c>
      <c r="V492" s="34" t="s">
        <v>775</v>
      </c>
      <c r="W492" s="34" t="s">
        <v>775</v>
      </c>
      <c r="X492" s="40" t="s">
        <v>775</v>
      </c>
      <c r="Y492" s="40" t="s">
        <v>775</v>
      </c>
      <c r="Z492" s="34" t="s">
        <v>775</v>
      </c>
      <c r="AA492" s="34" t="s">
        <v>775</v>
      </c>
      <c r="AB492" s="40" t="s">
        <v>775</v>
      </c>
      <c r="AC492" s="40" t="s">
        <v>775</v>
      </c>
      <c r="AD492" s="34" t="s">
        <v>775</v>
      </c>
      <c r="AE492" s="34" t="s">
        <v>775</v>
      </c>
      <c r="AF492" s="40" t="s">
        <v>775</v>
      </c>
      <c r="AG492" s="77" t="s">
        <v>775</v>
      </c>
      <c r="AH492" s="34" t="s">
        <v>775</v>
      </c>
      <c r="AI492" s="34" t="s">
        <v>775</v>
      </c>
      <c r="AJ492" s="77" t="s">
        <v>775</v>
      </c>
      <c r="AK492" s="77" t="s">
        <v>775</v>
      </c>
      <c r="AL492" s="94" t="s">
        <v>1182</v>
      </c>
      <c r="AM492" s="93" t="s">
        <v>783</v>
      </c>
    </row>
    <row r="493" spans="1:39" ht="409.6" hidden="1" x14ac:dyDescent="0.3">
      <c r="A493" s="23">
        <v>467</v>
      </c>
      <c r="B493" s="24" t="s">
        <v>450</v>
      </c>
      <c r="C493" s="23" t="s">
        <v>451</v>
      </c>
      <c r="D493" s="24" t="s">
        <v>662</v>
      </c>
      <c r="E493" s="25" t="s">
        <v>661</v>
      </c>
      <c r="F493" s="23" t="s">
        <v>452</v>
      </c>
      <c r="G493" s="71"/>
      <c r="H493" s="71">
        <f t="shared" si="76"/>
        <v>0</v>
      </c>
      <c r="K493" s="21"/>
      <c r="M493" s="71"/>
      <c r="N493" s="71">
        <f t="shared" si="72"/>
        <v>0</v>
      </c>
      <c r="O493" s="29"/>
      <c r="P493" s="40" t="s">
        <v>775</v>
      </c>
      <c r="Q493" s="40" t="s">
        <v>775</v>
      </c>
      <c r="R493" s="34" t="s">
        <v>775</v>
      </c>
      <c r="S493" s="34" t="s">
        <v>775</v>
      </c>
      <c r="T493" s="40" t="s">
        <v>775</v>
      </c>
      <c r="U493" s="40" t="s">
        <v>775</v>
      </c>
      <c r="V493" s="34" t="s">
        <v>775</v>
      </c>
      <c r="W493" s="34" t="s">
        <v>775</v>
      </c>
      <c r="X493" s="40" t="s">
        <v>775</v>
      </c>
      <c r="Y493" s="40" t="s">
        <v>775</v>
      </c>
      <c r="Z493" s="34" t="s">
        <v>775</v>
      </c>
      <c r="AA493" s="34" t="s">
        <v>775</v>
      </c>
      <c r="AB493" s="40" t="s">
        <v>775</v>
      </c>
      <c r="AC493" s="40" t="s">
        <v>775</v>
      </c>
      <c r="AD493" s="34" t="s">
        <v>775</v>
      </c>
      <c r="AE493" s="34" t="s">
        <v>775</v>
      </c>
      <c r="AF493" s="40" t="s">
        <v>775</v>
      </c>
      <c r="AG493" s="77" t="s">
        <v>775</v>
      </c>
      <c r="AH493" s="34" t="s">
        <v>775</v>
      </c>
      <c r="AI493" s="34" t="s">
        <v>775</v>
      </c>
      <c r="AJ493" s="77" t="s">
        <v>775</v>
      </c>
      <c r="AK493" s="77" t="s">
        <v>775</v>
      </c>
      <c r="AL493" s="92" t="s">
        <v>901</v>
      </c>
      <c r="AM493" s="93" t="s">
        <v>783</v>
      </c>
    </row>
    <row r="494" spans="1:39" ht="409.6" hidden="1" x14ac:dyDescent="0.3">
      <c r="A494" s="26">
        <v>468</v>
      </c>
      <c r="B494" s="24" t="s">
        <v>450</v>
      </c>
      <c r="C494" s="23" t="s">
        <v>451</v>
      </c>
      <c r="D494" s="24" t="s">
        <v>455</v>
      </c>
      <c r="E494" s="25" t="s">
        <v>663</v>
      </c>
      <c r="F494" s="23" t="s">
        <v>452</v>
      </c>
      <c r="G494" s="74" t="s">
        <v>776</v>
      </c>
      <c r="H494" s="74" t="s">
        <v>776</v>
      </c>
      <c r="K494" s="21"/>
      <c r="M494" s="74" t="s">
        <v>776</v>
      </c>
      <c r="N494" s="74" t="s">
        <v>776</v>
      </c>
      <c r="O494" s="29"/>
      <c r="P494" s="40" t="s">
        <v>775</v>
      </c>
      <c r="Q494" s="40" t="s">
        <v>775</v>
      </c>
      <c r="R494" s="34" t="s">
        <v>775</v>
      </c>
      <c r="S494" s="34" t="s">
        <v>775</v>
      </c>
      <c r="T494" s="40" t="s">
        <v>775</v>
      </c>
      <c r="U494" s="40" t="s">
        <v>775</v>
      </c>
      <c r="V494" s="34" t="s">
        <v>775</v>
      </c>
      <c r="W494" s="34" t="s">
        <v>775</v>
      </c>
      <c r="X494" s="40" t="s">
        <v>775</v>
      </c>
      <c r="Y494" s="40" t="s">
        <v>775</v>
      </c>
      <c r="Z494" s="34" t="s">
        <v>775</v>
      </c>
      <c r="AA494" s="34" t="s">
        <v>775</v>
      </c>
      <c r="AB494" s="40" t="s">
        <v>775</v>
      </c>
      <c r="AC494" s="40" t="s">
        <v>775</v>
      </c>
      <c r="AD494" s="34" t="s">
        <v>775</v>
      </c>
      <c r="AE494" s="34" t="s">
        <v>775</v>
      </c>
      <c r="AF494" s="40" t="s">
        <v>775</v>
      </c>
      <c r="AG494" s="77" t="s">
        <v>775</v>
      </c>
      <c r="AH494" s="34" t="s">
        <v>775</v>
      </c>
      <c r="AI494" s="34" t="s">
        <v>775</v>
      </c>
      <c r="AJ494" s="77" t="s">
        <v>775</v>
      </c>
      <c r="AK494" s="77" t="s">
        <v>775</v>
      </c>
      <c r="AL494" s="94" t="s">
        <v>1183</v>
      </c>
      <c r="AM494" s="93" t="s">
        <v>783</v>
      </c>
    </row>
    <row r="495" spans="1:39" ht="409.6" x14ac:dyDescent="0.3">
      <c r="A495" s="23">
        <v>469</v>
      </c>
      <c r="B495" s="24" t="s">
        <v>450</v>
      </c>
      <c r="C495" s="23" t="s">
        <v>451</v>
      </c>
      <c r="D495" s="24" t="s">
        <v>456</v>
      </c>
      <c r="E495" s="25" t="s">
        <v>664</v>
      </c>
      <c r="F495" s="23" t="s">
        <v>452</v>
      </c>
      <c r="G495" s="74" t="s">
        <v>776</v>
      </c>
      <c r="H495" s="74" t="s">
        <v>776</v>
      </c>
      <c r="K495" s="21"/>
      <c r="M495" s="74" t="s">
        <v>776</v>
      </c>
      <c r="N495" s="74" t="s">
        <v>776</v>
      </c>
      <c r="O495" s="29"/>
      <c r="P495" s="40" t="s">
        <v>775</v>
      </c>
      <c r="Q495" s="40" t="s">
        <v>775</v>
      </c>
      <c r="R495" s="34" t="s">
        <v>775</v>
      </c>
      <c r="S495" s="34" t="s">
        <v>775</v>
      </c>
      <c r="T495" s="40" t="s">
        <v>775</v>
      </c>
      <c r="U495" s="40" t="s">
        <v>775</v>
      </c>
      <c r="V495" s="34" t="s">
        <v>775</v>
      </c>
      <c r="W495" s="34" t="s">
        <v>775</v>
      </c>
      <c r="X495" s="40" t="s">
        <v>775</v>
      </c>
      <c r="Y495" s="40" t="s">
        <v>775</v>
      </c>
      <c r="Z495" s="34" t="s">
        <v>775</v>
      </c>
      <c r="AA495" s="34" t="s">
        <v>775</v>
      </c>
      <c r="AB495" s="40" t="s">
        <v>775</v>
      </c>
      <c r="AC495" s="40" t="s">
        <v>775</v>
      </c>
      <c r="AD495" s="34" t="s">
        <v>775</v>
      </c>
      <c r="AE495" s="34" t="s">
        <v>775</v>
      </c>
      <c r="AF495" s="40" t="s">
        <v>775</v>
      </c>
      <c r="AG495" s="77" t="s">
        <v>775</v>
      </c>
      <c r="AH495" s="34" t="s">
        <v>775</v>
      </c>
      <c r="AI495" s="34" t="s">
        <v>775</v>
      </c>
      <c r="AJ495" s="77" t="s">
        <v>775</v>
      </c>
      <c r="AK495" s="77" t="s">
        <v>775</v>
      </c>
      <c r="AL495" s="94" t="s">
        <v>1184</v>
      </c>
      <c r="AM495" s="95" t="s">
        <v>787</v>
      </c>
    </row>
    <row r="496" spans="1:39" ht="409.6" hidden="1" x14ac:dyDescent="0.3">
      <c r="A496" s="26">
        <v>470</v>
      </c>
      <c r="B496" s="24" t="s">
        <v>450</v>
      </c>
      <c r="C496" s="23" t="s">
        <v>451</v>
      </c>
      <c r="D496" s="24" t="s">
        <v>457</v>
      </c>
      <c r="E496" s="25" t="s">
        <v>664</v>
      </c>
      <c r="F496" s="23" t="s">
        <v>452</v>
      </c>
      <c r="G496" s="74" t="s">
        <v>776</v>
      </c>
      <c r="H496" s="74" t="s">
        <v>776</v>
      </c>
      <c r="K496" s="21"/>
      <c r="M496" s="74" t="s">
        <v>776</v>
      </c>
      <c r="N496" s="74" t="s">
        <v>776</v>
      </c>
      <c r="O496" s="29"/>
      <c r="P496" s="40" t="s">
        <v>775</v>
      </c>
      <c r="Q496" s="40" t="s">
        <v>775</v>
      </c>
      <c r="R496" s="34" t="s">
        <v>775</v>
      </c>
      <c r="S496" s="34" t="s">
        <v>775</v>
      </c>
      <c r="T496" s="40" t="s">
        <v>775</v>
      </c>
      <c r="U496" s="40" t="s">
        <v>775</v>
      </c>
      <c r="V496" s="34" t="s">
        <v>775</v>
      </c>
      <c r="W496" s="34" t="s">
        <v>775</v>
      </c>
      <c r="X496" s="40" t="s">
        <v>775</v>
      </c>
      <c r="Y496" s="40" t="s">
        <v>775</v>
      </c>
      <c r="Z496" s="34" t="s">
        <v>775</v>
      </c>
      <c r="AA496" s="34" t="s">
        <v>775</v>
      </c>
      <c r="AB496" s="40" t="s">
        <v>775</v>
      </c>
      <c r="AC496" s="40" t="s">
        <v>775</v>
      </c>
      <c r="AD496" s="34" t="s">
        <v>775</v>
      </c>
      <c r="AE496" s="34" t="s">
        <v>775</v>
      </c>
      <c r="AF496" s="40" t="s">
        <v>775</v>
      </c>
      <c r="AG496" s="77" t="s">
        <v>775</v>
      </c>
      <c r="AH496" s="34" t="s">
        <v>775</v>
      </c>
      <c r="AI496" s="34" t="s">
        <v>775</v>
      </c>
      <c r="AJ496" s="77" t="s">
        <v>775</v>
      </c>
      <c r="AK496" s="77" t="s">
        <v>775</v>
      </c>
      <c r="AL496" s="94" t="s">
        <v>1185</v>
      </c>
      <c r="AM496" s="93" t="s">
        <v>783</v>
      </c>
    </row>
    <row r="497" spans="1:39" ht="99.15" hidden="1" customHeight="1" x14ac:dyDescent="0.3">
      <c r="A497" s="23">
        <v>471</v>
      </c>
      <c r="B497" s="24" t="s">
        <v>450</v>
      </c>
      <c r="C497" s="23" t="s">
        <v>451</v>
      </c>
      <c r="D497" s="24" t="s">
        <v>458</v>
      </c>
      <c r="E497" s="25"/>
      <c r="F497" s="23" t="s">
        <v>121</v>
      </c>
      <c r="G497" s="74" t="s">
        <v>776</v>
      </c>
      <c r="H497" s="74" t="s">
        <v>776</v>
      </c>
      <c r="K497" s="21"/>
      <c r="M497" s="74" t="s">
        <v>776</v>
      </c>
      <c r="N497" s="74" t="s">
        <v>776</v>
      </c>
      <c r="O497" s="29"/>
      <c r="P497" s="40" t="s">
        <v>775</v>
      </c>
      <c r="Q497" s="40" t="s">
        <v>775</v>
      </c>
      <c r="R497" s="34" t="s">
        <v>775</v>
      </c>
      <c r="S497" s="34" t="s">
        <v>775</v>
      </c>
      <c r="T497" s="40" t="s">
        <v>775</v>
      </c>
      <c r="U497" s="40" t="s">
        <v>775</v>
      </c>
      <c r="V497" s="34" t="s">
        <v>775</v>
      </c>
      <c r="W497" s="34" t="s">
        <v>775</v>
      </c>
      <c r="X497" s="40" t="s">
        <v>775</v>
      </c>
      <c r="Y497" s="40" t="s">
        <v>775</v>
      </c>
      <c r="Z497" s="34" t="s">
        <v>775</v>
      </c>
      <c r="AA497" s="34" t="s">
        <v>775</v>
      </c>
      <c r="AB497" s="40" t="s">
        <v>775</v>
      </c>
      <c r="AC497" s="40" t="s">
        <v>775</v>
      </c>
      <c r="AD497" s="34" t="s">
        <v>775</v>
      </c>
      <c r="AE497" s="34" t="s">
        <v>775</v>
      </c>
      <c r="AF497" s="40" t="s">
        <v>775</v>
      </c>
      <c r="AG497" s="77" t="s">
        <v>775</v>
      </c>
      <c r="AH497" s="44">
        <v>0</v>
      </c>
      <c r="AI497" s="44">
        <f t="shared" si="75"/>
        <v>0</v>
      </c>
      <c r="AJ497" s="77" t="s">
        <v>775</v>
      </c>
      <c r="AK497" s="77" t="s">
        <v>775</v>
      </c>
      <c r="AL497" s="94" t="s">
        <v>1186</v>
      </c>
      <c r="AM497" s="93" t="s">
        <v>783</v>
      </c>
    </row>
    <row r="498" spans="1:39" ht="99.15" hidden="1" customHeight="1" x14ac:dyDescent="0.3">
      <c r="A498" s="26">
        <v>472</v>
      </c>
      <c r="B498" s="24" t="s">
        <v>450</v>
      </c>
      <c r="C498" s="23" t="s">
        <v>451</v>
      </c>
      <c r="D498" s="24" t="s">
        <v>459</v>
      </c>
      <c r="E498" s="25" t="s">
        <v>665</v>
      </c>
      <c r="F498" s="23" t="s">
        <v>357</v>
      </c>
      <c r="G498" s="74" t="s">
        <v>776</v>
      </c>
      <c r="H498" s="74" t="s">
        <v>776</v>
      </c>
      <c r="K498" s="21"/>
      <c r="M498" s="74" t="s">
        <v>776</v>
      </c>
      <c r="N498" s="74" t="s">
        <v>776</v>
      </c>
      <c r="O498" s="29"/>
      <c r="P498" s="40" t="s">
        <v>775</v>
      </c>
      <c r="Q498" s="40" t="s">
        <v>775</v>
      </c>
      <c r="R498" s="34" t="s">
        <v>775</v>
      </c>
      <c r="S498" s="34" t="s">
        <v>775</v>
      </c>
      <c r="T498" s="40" t="s">
        <v>775</v>
      </c>
      <c r="U498" s="40" t="s">
        <v>775</v>
      </c>
      <c r="V498" s="34" t="s">
        <v>775</v>
      </c>
      <c r="W498" s="34" t="s">
        <v>775</v>
      </c>
      <c r="X498" s="40" t="s">
        <v>775</v>
      </c>
      <c r="Y498" s="40" t="s">
        <v>775</v>
      </c>
      <c r="Z498" s="34" t="s">
        <v>775</v>
      </c>
      <c r="AA498" s="34" t="s">
        <v>775</v>
      </c>
      <c r="AB498" s="40" t="s">
        <v>775</v>
      </c>
      <c r="AC498" s="40" t="s">
        <v>775</v>
      </c>
      <c r="AD498" s="34" t="s">
        <v>775</v>
      </c>
      <c r="AE498" s="34" t="s">
        <v>775</v>
      </c>
      <c r="AF498" s="40" t="s">
        <v>775</v>
      </c>
      <c r="AG498" s="77" t="s">
        <v>775</v>
      </c>
      <c r="AH498" s="44">
        <v>0</v>
      </c>
      <c r="AI498" s="44">
        <f t="shared" si="75"/>
        <v>0</v>
      </c>
      <c r="AJ498" s="77" t="s">
        <v>775</v>
      </c>
      <c r="AK498" s="77" t="s">
        <v>775</v>
      </c>
      <c r="AL498" s="94" t="s">
        <v>1187</v>
      </c>
      <c r="AM498" s="93" t="s">
        <v>783</v>
      </c>
    </row>
    <row r="499" spans="1:39" ht="99.15" hidden="1" customHeight="1" x14ac:dyDescent="0.3">
      <c r="A499" s="23">
        <v>473</v>
      </c>
      <c r="B499" s="24" t="s">
        <v>450</v>
      </c>
      <c r="C499" s="23" t="s">
        <v>451</v>
      </c>
      <c r="D499" s="24" t="s">
        <v>460</v>
      </c>
      <c r="E499" s="25" t="s">
        <v>666</v>
      </c>
      <c r="F499" s="23" t="s">
        <v>121</v>
      </c>
      <c r="G499" s="74" t="s">
        <v>776</v>
      </c>
      <c r="H499" s="74" t="s">
        <v>776</v>
      </c>
      <c r="K499" s="21"/>
      <c r="M499" s="74" t="s">
        <v>776</v>
      </c>
      <c r="N499" s="74" t="s">
        <v>776</v>
      </c>
      <c r="O499" s="29"/>
      <c r="P499" s="40" t="s">
        <v>775</v>
      </c>
      <c r="Q499" s="40" t="s">
        <v>775</v>
      </c>
      <c r="R499" s="34" t="s">
        <v>775</v>
      </c>
      <c r="S499" s="34" t="s">
        <v>775</v>
      </c>
      <c r="T499" s="40" t="s">
        <v>775</v>
      </c>
      <c r="U499" s="40" t="s">
        <v>775</v>
      </c>
      <c r="V499" s="34" t="s">
        <v>775</v>
      </c>
      <c r="W499" s="34" t="s">
        <v>775</v>
      </c>
      <c r="X499" s="40" t="s">
        <v>775</v>
      </c>
      <c r="Y499" s="40" t="s">
        <v>775</v>
      </c>
      <c r="Z499" s="34" t="s">
        <v>775</v>
      </c>
      <c r="AA499" s="34" t="s">
        <v>775</v>
      </c>
      <c r="AB499" s="40" t="s">
        <v>775</v>
      </c>
      <c r="AC499" s="40" t="s">
        <v>775</v>
      </c>
      <c r="AD499" s="34" t="s">
        <v>775</v>
      </c>
      <c r="AE499" s="34" t="s">
        <v>775</v>
      </c>
      <c r="AF499" s="40" t="s">
        <v>775</v>
      </c>
      <c r="AG499" s="77" t="s">
        <v>775</v>
      </c>
      <c r="AH499" s="44">
        <v>0</v>
      </c>
      <c r="AI499" s="44">
        <f t="shared" si="75"/>
        <v>0</v>
      </c>
      <c r="AJ499" s="77" t="s">
        <v>775</v>
      </c>
      <c r="AK499" s="77" t="s">
        <v>775</v>
      </c>
      <c r="AL499" s="94" t="s">
        <v>1188</v>
      </c>
      <c r="AM499" s="93" t="s">
        <v>783</v>
      </c>
    </row>
    <row r="500" spans="1:39" ht="99.15" hidden="1" customHeight="1" x14ac:dyDescent="0.3">
      <c r="A500" s="26">
        <v>474</v>
      </c>
      <c r="B500" s="24" t="s">
        <v>450</v>
      </c>
      <c r="C500" s="23" t="s">
        <v>461</v>
      </c>
      <c r="D500" s="24" t="s">
        <v>462</v>
      </c>
      <c r="E500" s="25"/>
      <c r="F500" s="23" t="s">
        <v>399</v>
      </c>
      <c r="G500" s="71">
        <v>1000</v>
      </c>
      <c r="H500" s="71">
        <f t="shared" si="76"/>
        <v>1500</v>
      </c>
      <c r="K500" s="21"/>
      <c r="M500" s="71">
        <v>1000</v>
      </c>
      <c r="N500" s="71">
        <f t="shared" si="72"/>
        <v>1500</v>
      </c>
      <c r="O500" s="29"/>
      <c r="P500" s="30">
        <v>1017</v>
      </c>
      <c r="Q500" s="30">
        <v>1525.5</v>
      </c>
      <c r="R500" s="33">
        <v>1017</v>
      </c>
      <c r="S500" s="33">
        <f t="shared" si="73"/>
        <v>1525.5</v>
      </c>
      <c r="T500" s="30">
        <v>1017</v>
      </c>
      <c r="U500" s="31">
        <v>1525.5</v>
      </c>
      <c r="V500" s="33">
        <v>1017</v>
      </c>
      <c r="W500" s="34">
        <v>1525.5</v>
      </c>
      <c r="X500" s="55">
        <v>1017</v>
      </c>
      <c r="Y500" s="55">
        <v>1525</v>
      </c>
      <c r="Z500" s="33">
        <v>1017</v>
      </c>
      <c r="AA500" s="37">
        <v>1525.5</v>
      </c>
      <c r="AB500" s="42">
        <v>800</v>
      </c>
      <c r="AC500" s="43">
        <f t="shared" si="74"/>
        <v>1200</v>
      </c>
      <c r="AD500" s="33">
        <f>1000*(1+2%)</f>
        <v>1020</v>
      </c>
      <c r="AE500" s="33">
        <f>AD500+AD500*0.5</f>
        <v>1530</v>
      </c>
      <c r="AF500" s="30">
        <v>1017</v>
      </c>
      <c r="AG500" s="48">
        <f>AF500*1.5</f>
        <v>1525.5</v>
      </c>
      <c r="AH500" s="44">
        <v>1933.85</v>
      </c>
      <c r="AI500" s="44">
        <f t="shared" si="75"/>
        <v>2900.7749999999996</v>
      </c>
      <c r="AJ500" s="79">
        <v>1000</v>
      </c>
      <c r="AK500" s="79">
        <v>1500</v>
      </c>
      <c r="AL500" s="94" t="s">
        <v>1189</v>
      </c>
      <c r="AM500" s="93" t="s">
        <v>783</v>
      </c>
    </row>
    <row r="501" spans="1:39" ht="99.15" hidden="1" customHeight="1" x14ac:dyDescent="0.3">
      <c r="A501" s="23">
        <v>475</v>
      </c>
      <c r="B501" s="24" t="s">
        <v>450</v>
      </c>
      <c r="C501" s="23" t="s">
        <v>461</v>
      </c>
      <c r="D501" s="24" t="s">
        <v>667</v>
      </c>
      <c r="E501" s="25"/>
      <c r="F501" s="23" t="s">
        <v>463</v>
      </c>
      <c r="G501" s="71">
        <v>800</v>
      </c>
      <c r="H501" s="71">
        <f t="shared" si="76"/>
        <v>1200</v>
      </c>
      <c r="K501" s="21"/>
      <c r="M501" s="71">
        <v>800</v>
      </c>
      <c r="N501" s="71">
        <f t="shared" si="72"/>
        <v>1200</v>
      </c>
      <c r="O501" s="29"/>
      <c r="P501" s="30">
        <v>813</v>
      </c>
      <c r="Q501" s="30">
        <v>1219.5</v>
      </c>
      <c r="R501" s="33">
        <v>813</v>
      </c>
      <c r="S501" s="33">
        <f t="shared" si="73"/>
        <v>1219.5</v>
      </c>
      <c r="T501" s="30">
        <v>813</v>
      </c>
      <c r="U501" s="31">
        <v>1219.5</v>
      </c>
      <c r="V501" s="33">
        <v>813</v>
      </c>
      <c r="W501" s="34">
        <v>1219.5</v>
      </c>
      <c r="X501" s="55">
        <v>814</v>
      </c>
      <c r="Y501" s="55">
        <v>1220</v>
      </c>
      <c r="Z501" s="33">
        <v>813</v>
      </c>
      <c r="AA501" s="37">
        <v>1219.5</v>
      </c>
      <c r="AB501" s="42">
        <v>700</v>
      </c>
      <c r="AC501" s="43">
        <f t="shared" si="74"/>
        <v>1050</v>
      </c>
      <c r="AD501" s="33">
        <f>800*(1+2%)</f>
        <v>816</v>
      </c>
      <c r="AE501" s="33">
        <f t="shared" ref="AE501" si="77">AD501+AD501*0.5</f>
        <v>1224</v>
      </c>
      <c r="AF501" s="30">
        <v>813</v>
      </c>
      <c r="AG501" s="48">
        <f t="shared" ref="AG501:AG503" si="78">AF501*1.5</f>
        <v>1219.5</v>
      </c>
      <c r="AH501" s="44">
        <v>285.89999999999998</v>
      </c>
      <c r="AI501" s="44">
        <f t="shared" si="75"/>
        <v>428.84999999999997</v>
      </c>
      <c r="AJ501" s="79">
        <v>800</v>
      </c>
      <c r="AK501" s="79">
        <v>1200</v>
      </c>
      <c r="AL501" s="94" t="s">
        <v>1190</v>
      </c>
      <c r="AM501" s="93" t="s">
        <v>783</v>
      </c>
    </row>
    <row r="502" spans="1:39" ht="99.15" hidden="1" customHeight="1" x14ac:dyDescent="0.3">
      <c r="A502" s="26">
        <v>476</v>
      </c>
      <c r="B502" s="24" t="s">
        <v>450</v>
      </c>
      <c r="C502" s="23" t="s">
        <v>461</v>
      </c>
      <c r="D502" s="24" t="s">
        <v>668</v>
      </c>
      <c r="E502" s="25"/>
      <c r="F502" s="23" t="s">
        <v>463</v>
      </c>
      <c r="G502" s="81">
        <v>1500</v>
      </c>
      <c r="H502" s="81">
        <f t="shared" si="76"/>
        <v>2250</v>
      </c>
      <c r="K502" s="21"/>
      <c r="M502" s="81">
        <v>1500</v>
      </c>
      <c r="N502" s="81">
        <f t="shared" si="72"/>
        <v>2250</v>
      </c>
      <c r="O502" s="29"/>
      <c r="P502" s="30">
        <v>1017</v>
      </c>
      <c r="Q502" s="30">
        <v>1525.5</v>
      </c>
      <c r="R502" s="33">
        <v>1017</v>
      </c>
      <c r="S502" s="33">
        <f t="shared" si="73"/>
        <v>1525.5</v>
      </c>
      <c r="T502" s="30">
        <v>1017</v>
      </c>
      <c r="U502" s="31">
        <v>1525.5</v>
      </c>
      <c r="V502" s="33">
        <v>1017</v>
      </c>
      <c r="W502" s="34">
        <v>1525.5</v>
      </c>
      <c r="X502" s="55">
        <v>1017</v>
      </c>
      <c r="Y502" s="55">
        <v>1525</v>
      </c>
      <c r="Z502" s="33">
        <v>1017</v>
      </c>
      <c r="AA502" s="37">
        <v>1525.5</v>
      </c>
      <c r="AB502" s="42">
        <v>1500</v>
      </c>
      <c r="AC502" s="43">
        <f t="shared" si="74"/>
        <v>2250</v>
      </c>
      <c r="AD502" s="33">
        <f>1000*(1+2%)</f>
        <v>1020</v>
      </c>
      <c r="AE502" s="33">
        <f>AD502+AD502*0.5</f>
        <v>1530</v>
      </c>
      <c r="AF502" s="30">
        <v>1017</v>
      </c>
      <c r="AG502" s="48">
        <f t="shared" si="78"/>
        <v>1525.5</v>
      </c>
      <c r="AH502" s="44">
        <v>580.20000000000005</v>
      </c>
      <c r="AI502" s="44">
        <f t="shared" si="75"/>
        <v>870.30000000000007</v>
      </c>
      <c r="AJ502" s="79">
        <v>1000</v>
      </c>
      <c r="AK502" s="79">
        <v>1500</v>
      </c>
      <c r="AL502" s="94" t="s">
        <v>1191</v>
      </c>
      <c r="AM502" s="93" t="s">
        <v>783</v>
      </c>
    </row>
    <row r="503" spans="1:39" ht="99.15" hidden="1" customHeight="1" x14ac:dyDescent="0.3">
      <c r="A503" s="23">
        <v>477</v>
      </c>
      <c r="B503" s="24" t="s">
        <v>450</v>
      </c>
      <c r="C503" s="23" t="s">
        <v>461</v>
      </c>
      <c r="D503" s="24" t="s">
        <v>669</v>
      </c>
      <c r="E503" s="25"/>
      <c r="F503" s="23" t="s">
        <v>463</v>
      </c>
      <c r="G503" s="81">
        <v>2000</v>
      </c>
      <c r="H503" s="81">
        <f t="shared" si="76"/>
        <v>3000</v>
      </c>
      <c r="K503" s="21"/>
      <c r="M503" s="81">
        <v>2000</v>
      </c>
      <c r="N503" s="81">
        <f t="shared" si="72"/>
        <v>3000</v>
      </c>
      <c r="O503" s="29"/>
      <c r="P503" s="30">
        <v>1525</v>
      </c>
      <c r="Q503" s="30">
        <v>2287.5</v>
      </c>
      <c r="R503" s="33">
        <v>1525</v>
      </c>
      <c r="S503" s="33">
        <f t="shared" si="73"/>
        <v>2287.5</v>
      </c>
      <c r="T503" s="30">
        <v>1525</v>
      </c>
      <c r="U503" s="31">
        <v>2287.5</v>
      </c>
      <c r="V503" s="33">
        <v>1525</v>
      </c>
      <c r="W503" s="34">
        <v>2287.5</v>
      </c>
      <c r="X503" s="55">
        <v>1525</v>
      </c>
      <c r="Y503" s="55">
        <v>2288</v>
      </c>
      <c r="Z503" s="33">
        <v>1525</v>
      </c>
      <c r="AA503" s="37">
        <v>2287.5</v>
      </c>
      <c r="AB503" s="42">
        <v>2000</v>
      </c>
      <c r="AC503" s="43">
        <f t="shared" si="74"/>
        <v>3000</v>
      </c>
      <c r="AD503" s="33">
        <f>1500*(1+2%)</f>
        <v>1530</v>
      </c>
      <c r="AE503" s="33">
        <f>AD503+AD503*0.5</f>
        <v>2295</v>
      </c>
      <c r="AF503" s="30">
        <v>1525</v>
      </c>
      <c r="AG503" s="48">
        <f t="shared" si="78"/>
        <v>2287.5</v>
      </c>
      <c r="AH503" s="44">
        <v>866</v>
      </c>
      <c r="AI503" s="44">
        <f t="shared" si="75"/>
        <v>1299</v>
      </c>
      <c r="AJ503" s="79">
        <v>1500</v>
      </c>
      <c r="AK503" s="79">
        <v>2250</v>
      </c>
      <c r="AL503" s="94" t="s">
        <v>1192</v>
      </c>
      <c r="AM503" s="93" t="s">
        <v>783</v>
      </c>
    </row>
    <row r="504" spans="1:39" ht="99.15" hidden="1" customHeight="1" x14ac:dyDescent="0.3">
      <c r="A504" s="26">
        <v>478</v>
      </c>
      <c r="B504" s="24" t="s">
        <v>464</v>
      </c>
      <c r="C504" s="23" t="s">
        <v>465</v>
      </c>
      <c r="D504" s="24" t="s">
        <v>466</v>
      </c>
      <c r="E504" s="25" t="s">
        <v>467</v>
      </c>
      <c r="F504" s="23" t="s">
        <v>670</v>
      </c>
      <c r="G504" s="82" t="s">
        <v>776</v>
      </c>
      <c r="H504" s="82" t="s">
        <v>776</v>
      </c>
      <c r="K504" s="21"/>
      <c r="M504" s="82" t="s">
        <v>776</v>
      </c>
      <c r="N504" s="82" t="s">
        <v>776</v>
      </c>
      <c r="O504" s="29"/>
      <c r="P504" s="40" t="s">
        <v>775</v>
      </c>
      <c r="Q504" s="40" t="s">
        <v>775</v>
      </c>
      <c r="R504" s="34" t="s">
        <v>775</v>
      </c>
      <c r="S504" s="34" t="s">
        <v>775</v>
      </c>
      <c r="T504" s="40" t="s">
        <v>775</v>
      </c>
      <c r="U504" s="40" t="s">
        <v>775</v>
      </c>
      <c r="V504" s="34" t="s">
        <v>775</v>
      </c>
      <c r="W504" s="34" t="s">
        <v>775</v>
      </c>
      <c r="X504" s="40" t="s">
        <v>775</v>
      </c>
      <c r="Y504" s="40" t="s">
        <v>775</v>
      </c>
      <c r="Z504" s="34" t="s">
        <v>775</v>
      </c>
      <c r="AA504" s="34" t="s">
        <v>775</v>
      </c>
      <c r="AB504" s="40" t="s">
        <v>775</v>
      </c>
      <c r="AC504" s="40" t="s">
        <v>775</v>
      </c>
      <c r="AD504" s="34" t="s">
        <v>775</v>
      </c>
      <c r="AE504" s="34" t="s">
        <v>775</v>
      </c>
      <c r="AF504" s="40" t="s">
        <v>775</v>
      </c>
      <c r="AG504" s="77" t="s">
        <v>775</v>
      </c>
      <c r="AH504" s="44">
        <v>4911.59</v>
      </c>
      <c r="AI504" s="44">
        <f t="shared" si="75"/>
        <v>7367.3850000000002</v>
      </c>
      <c r="AJ504" s="48" t="s">
        <v>775</v>
      </c>
      <c r="AK504" s="48" t="s">
        <v>775</v>
      </c>
      <c r="AL504" s="94" t="s">
        <v>1193</v>
      </c>
      <c r="AM504" s="93" t="s">
        <v>783</v>
      </c>
    </row>
    <row r="505" spans="1:39" ht="99.15" hidden="1" customHeight="1" x14ac:dyDescent="0.3">
      <c r="A505" s="23">
        <v>479</v>
      </c>
      <c r="B505" s="24" t="s">
        <v>464</v>
      </c>
      <c r="C505" s="23" t="s">
        <v>465</v>
      </c>
      <c r="D505" s="24" t="s">
        <v>468</v>
      </c>
      <c r="E505" s="25"/>
      <c r="F505" s="23" t="s">
        <v>469</v>
      </c>
      <c r="G505" s="82" t="s">
        <v>776</v>
      </c>
      <c r="H505" s="82" t="s">
        <v>776</v>
      </c>
      <c r="K505" s="21"/>
      <c r="M505" s="82" t="s">
        <v>776</v>
      </c>
      <c r="N505" s="82" t="s">
        <v>776</v>
      </c>
      <c r="O505" s="29"/>
      <c r="P505" s="40" t="s">
        <v>775</v>
      </c>
      <c r="Q505" s="40" t="s">
        <v>775</v>
      </c>
      <c r="R505" s="34" t="s">
        <v>775</v>
      </c>
      <c r="S505" s="34" t="s">
        <v>775</v>
      </c>
      <c r="T505" s="40" t="s">
        <v>775</v>
      </c>
      <c r="U505" s="40" t="s">
        <v>775</v>
      </c>
      <c r="V505" s="34" t="s">
        <v>775</v>
      </c>
      <c r="W505" s="34" t="s">
        <v>775</v>
      </c>
      <c r="X505" s="40" t="s">
        <v>775</v>
      </c>
      <c r="Y505" s="40" t="s">
        <v>775</v>
      </c>
      <c r="Z505" s="34" t="s">
        <v>775</v>
      </c>
      <c r="AA505" s="34" t="s">
        <v>775</v>
      </c>
      <c r="AB505" s="40" t="s">
        <v>775</v>
      </c>
      <c r="AC505" s="40" t="s">
        <v>775</v>
      </c>
      <c r="AD505" s="34" t="s">
        <v>775</v>
      </c>
      <c r="AE505" s="34" t="s">
        <v>775</v>
      </c>
      <c r="AF505" s="40" t="s">
        <v>775</v>
      </c>
      <c r="AG505" s="77" t="s">
        <v>775</v>
      </c>
      <c r="AH505" s="44">
        <v>3054.92</v>
      </c>
      <c r="AI505" s="44">
        <f t="shared" si="75"/>
        <v>4582.38</v>
      </c>
      <c r="AJ505" s="48" t="s">
        <v>775</v>
      </c>
      <c r="AK505" s="48" t="s">
        <v>775</v>
      </c>
      <c r="AL505" s="94" t="s">
        <v>1194</v>
      </c>
      <c r="AM505" s="93" t="s">
        <v>783</v>
      </c>
    </row>
    <row r="506" spans="1:39" ht="99.15" hidden="1" customHeight="1" x14ac:dyDescent="0.3">
      <c r="A506" s="26">
        <v>480</v>
      </c>
      <c r="B506" s="24" t="s">
        <v>464</v>
      </c>
      <c r="C506" s="23" t="s">
        <v>465</v>
      </c>
      <c r="D506" s="24" t="s">
        <v>470</v>
      </c>
      <c r="E506" s="25" t="s">
        <v>471</v>
      </c>
      <c r="F506" s="23" t="s">
        <v>121</v>
      </c>
      <c r="G506" s="74" t="s">
        <v>776</v>
      </c>
      <c r="H506" s="74" t="s">
        <v>776</v>
      </c>
      <c r="K506" s="21"/>
      <c r="M506" s="74" t="s">
        <v>776</v>
      </c>
      <c r="N506" s="74" t="s">
        <v>776</v>
      </c>
      <c r="O506" s="29"/>
      <c r="P506" s="40" t="s">
        <v>775</v>
      </c>
      <c r="Q506" s="40" t="s">
        <v>775</v>
      </c>
      <c r="R506" s="34" t="s">
        <v>775</v>
      </c>
      <c r="S506" s="34" t="s">
        <v>775</v>
      </c>
      <c r="T506" s="40" t="s">
        <v>775</v>
      </c>
      <c r="U506" s="40" t="s">
        <v>775</v>
      </c>
      <c r="V506" s="34" t="s">
        <v>775</v>
      </c>
      <c r="W506" s="34" t="s">
        <v>775</v>
      </c>
      <c r="X506" s="40" t="s">
        <v>775</v>
      </c>
      <c r="Y506" s="40" t="s">
        <v>775</v>
      </c>
      <c r="Z506" s="34" t="s">
        <v>775</v>
      </c>
      <c r="AA506" s="34" t="s">
        <v>775</v>
      </c>
      <c r="AB506" s="40" t="s">
        <v>775</v>
      </c>
      <c r="AC506" s="40" t="s">
        <v>775</v>
      </c>
      <c r="AD506" s="34" t="s">
        <v>775</v>
      </c>
      <c r="AE506" s="34" t="s">
        <v>775</v>
      </c>
      <c r="AF506" s="40" t="s">
        <v>775</v>
      </c>
      <c r="AG506" s="77" t="s">
        <v>775</v>
      </c>
      <c r="AH506" s="34" t="s">
        <v>775</v>
      </c>
      <c r="AI506" s="34" t="s">
        <v>775</v>
      </c>
      <c r="AJ506" s="48" t="s">
        <v>775</v>
      </c>
      <c r="AK506" s="48" t="s">
        <v>775</v>
      </c>
      <c r="AL506" s="94" t="s">
        <v>1195</v>
      </c>
      <c r="AM506" s="93" t="s">
        <v>783</v>
      </c>
    </row>
    <row r="507" spans="1:39" ht="99.15" hidden="1" customHeight="1" x14ac:dyDescent="0.3">
      <c r="A507" s="23">
        <v>481</v>
      </c>
      <c r="B507" s="24" t="s">
        <v>464</v>
      </c>
      <c r="C507" s="23" t="s">
        <v>472</v>
      </c>
      <c r="D507" s="24" t="s">
        <v>473</v>
      </c>
      <c r="E507" s="25"/>
      <c r="F507" s="23" t="s">
        <v>13</v>
      </c>
      <c r="G507" s="74" t="s">
        <v>776</v>
      </c>
      <c r="H507" s="74" t="s">
        <v>776</v>
      </c>
      <c r="K507" s="21"/>
      <c r="M507" s="74" t="s">
        <v>776</v>
      </c>
      <c r="N507" s="74" t="s">
        <v>776</v>
      </c>
      <c r="O507" s="29"/>
      <c r="P507" s="40" t="s">
        <v>775</v>
      </c>
      <c r="Q507" s="40" t="s">
        <v>775</v>
      </c>
      <c r="R507" s="34" t="s">
        <v>775</v>
      </c>
      <c r="S507" s="34" t="s">
        <v>775</v>
      </c>
      <c r="T507" s="40" t="s">
        <v>775</v>
      </c>
      <c r="U507" s="40" t="s">
        <v>775</v>
      </c>
      <c r="V507" s="34" t="s">
        <v>775</v>
      </c>
      <c r="W507" s="34" t="s">
        <v>775</v>
      </c>
      <c r="X507" s="40" t="s">
        <v>775</v>
      </c>
      <c r="Y507" s="40" t="s">
        <v>775</v>
      </c>
      <c r="Z507" s="34" t="s">
        <v>775</v>
      </c>
      <c r="AA507" s="34" t="s">
        <v>775</v>
      </c>
      <c r="AB507" s="40" t="s">
        <v>775</v>
      </c>
      <c r="AC507" s="40" t="s">
        <v>775</v>
      </c>
      <c r="AD507" s="34" t="s">
        <v>775</v>
      </c>
      <c r="AE507" s="34" t="s">
        <v>775</v>
      </c>
      <c r="AF507" s="40" t="s">
        <v>775</v>
      </c>
      <c r="AG507" s="77" t="s">
        <v>775</v>
      </c>
      <c r="AH507" s="34" t="s">
        <v>775</v>
      </c>
      <c r="AI507" s="34" t="s">
        <v>775</v>
      </c>
      <c r="AJ507" s="48" t="s">
        <v>775</v>
      </c>
      <c r="AK507" s="48" t="s">
        <v>775</v>
      </c>
      <c r="AL507" s="94" t="s">
        <v>1196</v>
      </c>
      <c r="AM507" s="93" t="s">
        <v>783</v>
      </c>
    </row>
    <row r="508" spans="1:39" ht="99.15" hidden="1" customHeight="1" x14ac:dyDescent="0.3">
      <c r="A508" s="26">
        <v>482</v>
      </c>
      <c r="B508" s="24" t="s">
        <v>464</v>
      </c>
      <c r="C508" s="23" t="s">
        <v>472</v>
      </c>
      <c r="D508" s="24" t="s">
        <v>474</v>
      </c>
      <c r="E508" s="25"/>
      <c r="F508" s="23" t="s">
        <v>13</v>
      </c>
      <c r="G508" s="82" t="s">
        <v>776</v>
      </c>
      <c r="H508" s="82" t="s">
        <v>776</v>
      </c>
      <c r="K508" s="21"/>
      <c r="M508" s="82" t="s">
        <v>776</v>
      </c>
      <c r="N508" s="82" t="s">
        <v>776</v>
      </c>
      <c r="O508" s="29"/>
      <c r="P508" s="40" t="s">
        <v>775</v>
      </c>
      <c r="Q508" s="40" t="s">
        <v>775</v>
      </c>
      <c r="R508" s="34" t="s">
        <v>775</v>
      </c>
      <c r="S508" s="34" t="s">
        <v>775</v>
      </c>
      <c r="T508" s="40" t="s">
        <v>775</v>
      </c>
      <c r="U508" s="40" t="s">
        <v>775</v>
      </c>
      <c r="V508" s="34" t="s">
        <v>775</v>
      </c>
      <c r="W508" s="34" t="s">
        <v>775</v>
      </c>
      <c r="X508" s="40" t="s">
        <v>775</v>
      </c>
      <c r="Y508" s="40" t="s">
        <v>775</v>
      </c>
      <c r="Z508" s="34" t="s">
        <v>775</v>
      </c>
      <c r="AA508" s="34" t="s">
        <v>775</v>
      </c>
      <c r="AB508" s="40" t="s">
        <v>775</v>
      </c>
      <c r="AC508" s="40" t="s">
        <v>775</v>
      </c>
      <c r="AD508" s="34" t="s">
        <v>775</v>
      </c>
      <c r="AE508" s="34" t="s">
        <v>775</v>
      </c>
      <c r="AF508" s="40" t="s">
        <v>775</v>
      </c>
      <c r="AG508" s="77" t="s">
        <v>775</v>
      </c>
      <c r="AH508" s="44">
        <v>3586.09</v>
      </c>
      <c r="AI508" s="44">
        <f t="shared" si="75"/>
        <v>5379.1350000000002</v>
      </c>
      <c r="AJ508" s="48" t="s">
        <v>775</v>
      </c>
      <c r="AK508" s="48" t="s">
        <v>775</v>
      </c>
      <c r="AL508" s="92" t="s">
        <v>902</v>
      </c>
      <c r="AM508" s="93" t="s">
        <v>783</v>
      </c>
    </row>
    <row r="509" spans="1:39" ht="99.15" hidden="1" customHeight="1" x14ac:dyDescent="0.3">
      <c r="A509" s="23">
        <v>483</v>
      </c>
      <c r="B509" s="24" t="s">
        <v>464</v>
      </c>
      <c r="C509" s="23" t="s">
        <v>472</v>
      </c>
      <c r="D509" s="24" t="s">
        <v>671</v>
      </c>
      <c r="E509" s="25"/>
      <c r="F509" s="23" t="s">
        <v>672</v>
      </c>
      <c r="G509" s="74" t="s">
        <v>776</v>
      </c>
      <c r="H509" s="74" t="s">
        <v>776</v>
      </c>
      <c r="K509" s="21"/>
      <c r="M509" s="74" t="s">
        <v>776</v>
      </c>
      <c r="N509" s="74" t="s">
        <v>776</v>
      </c>
      <c r="O509" s="29"/>
      <c r="P509" s="40" t="s">
        <v>775</v>
      </c>
      <c r="Q509" s="40" t="s">
        <v>775</v>
      </c>
      <c r="R509" s="34" t="s">
        <v>775</v>
      </c>
      <c r="S509" s="34" t="s">
        <v>775</v>
      </c>
      <c r="T509" s="40" t="s">
        <v>775</v>
      </c>
      <c r="U509" s="40" t="s">
        <v>775</v>
      </c>
      <c r="V509" s="34" t="s">
        <v>775</v>
      </c>
      <c r="W509" s="34" t="s">
        <v>775</v>
      </c>
      <c r="X509" s="40" t="s">
        <v>775</v>
      </c>
      <c r="Y509" s="40" t="s">
        <v>775</v>
      </c>
      <c r="Z509" s="34" t="s">
        <v>775</v>
      </c>
      <c r="AA509" s="34" t="s">
        <v>775</v>
      </c>
      <c r="AB509" s="40" t="s">
        <v>775</v>
      </c>
      <c r="AC509" s="40" t="s">
        <v>775</v>
      </c>
      <c r="AD509" s="45"/>
      <c r="AE509" s="45"/>
      <c r="AF509" s="40" t="s">
        <v>775</v>
      </c>
      <c r="AG509" s="77" t="s">
        <v>775</v>
      </c>
      <c r="AH509" s="34" t="s">
        <v>775</v>
      </c>
      <c r="AI509" s="34" t="s">
        <v>775</v>
      </c>
      <c r="AJ509" s="48" t="s">
        <v>775</v>
      </c>
      <c r="AK509" s="48" t="s">
        <v>775</v>
      </c>
      <c r="AL509" s="92" t="s">
        <v>903</v>
      </c>
      <c r="AM509" s="93" t="s">
        <v>783</v>
      </c>
    </row>
    <row r="510" spans="1:39" ht="99.15" hidden="1" customHeight="1" x14ac:dyDescent="0.3">
      <c r="A510" s="26">
        <v>484</v>
      </c>
      <c r="B510" s="24" t="s">
        <v>464</v>
      </c>
      <c r="C510" s="23" t="s">
        <v>472</v>
      </c>
      <c r="D510" s="24" t="s">
        <v>673</v>
      </c>
      <c r="E510" s="25"/>
      <c r="F510" s="23" t="s">
        <v>34</v>
      </c>
      <c r="G510" s="74" t="s">
        <v>776</v>
      </c>
      <c r="H510" s="74" t="s">
        <v>776</v>
      </c>
      <c r="K510" s="21"/>
      <c r="M510" s="74" t="s">
        <v>776</v>
      </c>
      <c r="N510" s="74" t="s">
        <v>776</v>
      </c>
      <c r="O510" s="29"/>
      <c r="P510" s="40" t="s">
        <v>775</v>
      </c>
      <c r="Q510" s="40" t="s">
        <v>775</v>
      </c>
      <c r="R510" s="34" t="s">
        <v>775</v>
      </c>
      <c r="S510" s="34" t="s">
        <v>775</v>
      </c>
      <c r="T510" s="40" t="s">
        <v>775</v>
      </c>
      <c r="U510" s="40" t="s">
        <v>775</v>
      </c>
      <c r="V510" s="34" t="s">
        <v>775</v>
      </c>
      <c r="W510" s="34" t="s">
        <v>775</v>
      </c>
      <c r="X510" s="40" t="s">
        <v>775</v>
      </c>
      <c r="Y510" s="40" t="s">
        <v>775</v>
      </c>
      <c r="Z510" s="34" t="s">
        <v>775</v>
      </c>
      <c r="AA510" s="34" t="s">
        <v>775</v>
      </c>
      <c r="AB510" s="40" t="s">
        <v>775</v>
      </c>
      <c r="AC510" s="40" t="s">
        <v>775</v>
      </c>
      <c r="AD510" s="45"/>
      <c r="AE510" s="45"/>
      <c r="AF510" s="40" t="s">
        <v>775</v>
      </c>
      <c r="AG510" s="77" t="s">
        <v>775</v>
      </c>
      <c r="AH510" s="34" t="s">
        <v>775</v>
      </c>
      <c r="AI510" s="34" t="s">
        <v>775</v>
      </c>
      <c r="AJ510" s="48" t="s">
        <v>775</v>
      </c>
      <c r="AK510" s="48" t="s">
        <v>775</v>
      </c>
      <c r="AL510" s="94" t="s">
        <v>1197</v>
      </c>
      <c r="AM510" s="93" t="s">
        <v>783</v>
      </c>
    </row>
    <row r="511" spans="1:39" ht="99.15" hidden="1" customHeight="1" x14ac:dyDescent="0.3">
      <c r="A511" s="23">
        <v>485</v>
      </c>
      <c r="B511" s="24" t="s">
        <v>475</v>
      </c>
      <c r="C511" s="23" t="s">
        <v>476</v>
      </c>
      <c r="D511" s="24" t="s">
        <v>477</v>
      </c>
      <c r="E511" s="25"/>
      <c r="F511" s="23" t="s">
        <v>13</v>
      </c>
      <c r="G511" s="81">
        <v>2500</v>
      </c>
      <c r="H511" s="81">
        <f t="shared" si="76"/>
        <v>3750</v>
      </c>
      <c r="K511" s="21"/>
      <c r="M511" s="81">
        <v>2500</v>
      </c>
      <c r="N511" s="81">
        <f t="shared" si="72"/>
        <v>3750</v>
      </c>
      <c r="O511" s="29"/>
      <c r="P511" s="30">
        <v>3558</v>
      </c>
      <c r="Q511" s="30">
        <v>5337</v>
      </c>
      <c r="R511" s="33">
        <v>3558</v>
      </c>
      <c r="S511" s="33">
        <f t="shared" si="73"/>
        <v>5337</v>
      </c>
      <c r="T511" s="30">
        <v>3558</v>
      </c>
      <c r="U511" s="31">
        <v>5337</v>
      </c>
      <c r="V511" s="33">
        <v>3558</v>
      </c>
      <c r="W511" s="36">
        <v>5337</v>
      </c>
      <c r="X511" s="55">
        <v>3559</v>
      </c>
      <c r="Y511" s="55">
        <v>5338</v>
      </c>
      <c r="Z511" s="33">
        <v>3558</v>
      </c>
      <c r="AA511" s="37">
        <v>5337</v>
      </c>
      <c r="AB511" s="42">
        <v>2500</v>
      </c>
      <c r="AC511" s="43">
        <f t="shared" si="74"/>
        <v>3750</v>
      </c>
      <c r="AD511" s="33">
        <f>3500*(1+2%)</f>
        <v>3570</v>
      </c>
      <c r="AE511" s="33">
        <f t="shared" ref="AE511:AE521" si="79">AD511+AD511*0.5</f>
        <v>5355</v>
      </c>
      <c r="AF511" s="30">
        <v>3558</v>
      </c>
      <c r="AG511" s="48">
        <f>AF511*1.5</f>
        <v>5337</v>
      </c>
      <c r="AH511" s="44">
        <v>3232.7</v>
      </c>
      <c r="AI511" s="44">
        <f t="shared" si="75"/>
        <v>4849.0499999999993</v>
      </c>
      <c r="AJ511" s="79">
        <v>3500</v>
      </c>
      <c r="AK511" s="79">
        <v>5250</v>
      </c>
      <c r="AL511" s="94" t="s">
        <v>1198</v>
      </c>
      <c r="AM511" s="93" t="s">
        <v>783</v>
      </c>
    </row>
    <row r="512" spans="1:39" ht="99.15" hidden="1" customHeight="1" x14ac:dyDescent="0.3">
      <c r="A512" s="26">
        <v>486</v>
      </c>
      <c r="B512" s="24" t="s">
        <v>475</v>
      </c>
      <c r="C512" s="23" t="s">
        <v>476</v>
      </c>
      <c r="D512" s="24" t="s">
        <v>478</v>
      </c>
      <c r="E512" s="25"/>
      <c r="F512" s="23" t="s">
        <v>13</v>
      </c>
      <c r="G512" s="71">
        <v>2000</v>
      </c>
      <c r="H512" s="71">
        <f t="shared" si="76"/>
        <v>3000</v>
      </c>
      <c r="K512" s="21"/>
      <c r="M512" s="71">
        <v>2000</v>
      </c>
      <c r="N512" s="71">
        <f t="shared" si="72"/>
        <v>3000</v>
      </c>
      <c r="O512" s="29"/>
      <c r="P512" s="30">
        <v>2033</v>
      </c>
      <c r="Q512" s="30">
        <v>3049.5</v>
      </c>
      <c r="R512" s="33">
        <v>2033</v>
      </c>
      <c r="S512" s="33">
        <f t="shared" si="73"/>
        <v>3049.5</v>
      </c>
      <c r="T512" s="30">
        <v>2033</v>
      </c>
      <c r="U512" s="31">
        <v>3049.5</v>
      </c>
      <c r="V512" s="33">
        <v>2033</v>
      </c>
      <c r="W512" s="36">
        <v>3049.5</v>
      </c>
      <c r="X512" s="55">
        <v>2034</v>
      </c>
      <c r="Y512" s="55">
        <v>3050</v>
      </c>
      <c r="Z512" s="33">
        <v>2033</v>
      </c>
      <c r="AA512" s="37">
        <v>3049.5</v>
      </c>
      <c r="AB512" s="42">
        <v>2000</v>
      </c>
      <c r="AC512" s="43">
        <f t="shared" si="74"/>
        <v>3000</v>
      </c>
      <c r="AD512" s="33">
        <f>2000*(1+2%)</f>
        <v>2040</v>
      </c>
      <c r="AE512" s="33">
        <f t="shared" si="79"/>
        <v>3060</v>
      </c>
      <c r="AF512" s="30">
        <v>2033</v>
      </c>
      <c r="AG512" s="48">
        <f t="shared" ref="AG512:AG521" si="80">AF512*1.5</f>
        <v>3049.5</v>
      </c>
      <c r="AH512" s="44">
        <v>638.53</v>
      </c>
      <c r="AI512" s="44">
        <f t="shared" si="75"/>
        <v>957.79499999999996</v>
      </c>
      <c r="AJ512" s="79">
        <v>2000</v>
      </c>
      <c r="AK512" s="79">
        <v>3000</v>
      </c>
      <c r="AL512" s="94" t="s">
        <v>1199</v>
      </c>
      <c r="AM512" s="93" t="s">
        <v>783</v>
      </c>
    </row>
    <row r="513" spans="1:39" ht="99.15" hidden="1" customHeight="1" x14ac:dyDescent="0.3">
      <c r="A513" s="23">
        <v>487</v>
      </c>
      <c r="B513" s="24" t="s">
        <v>475</v>
      </c>
      <c r="C513" s="23" t="s">
        <v>476</v>
      </c>
      <c r="D513" s="24" t="s">
        <v>479</v>
      </c>
      <c r="E513" s="25"/>
      <c r="F513" s="23" t="s">
        <v>13</v>
      </c>
      <c r="G513" s="81">
        <v>2000</v>
      </c>
      <c r="H513" s="81">
        <f t="shared" si="76"/>
        <v>3000</v>
      </c>
      <c r="K513" s="21"/>
      <c r="M513" s="81">
        <v>2000</v>
      </c>
      <c r="N513" s="81">
        <f t="shared" si="72"/>
        <v>3000</v>
      </c>
      <c r="O513" s="29"/>
      <c r="P513" s="30">
        <v>2542</v>
      </c>
      <c r="Q513" s="30">
        <v>5337</v>
      </c>
      <c r="R513" s="33">
        <v>2542</v>
      </c>
      <c r="S513" s="33">
        <f>SUM(R511+R511*0.5)</f>
        <v>5337</v>
      </c>
      <c r="T513" s="30">
        <v>2542</v>
      </c>
      <c r="U513" s="31">
        <v>5337</v>
      </c>
      <c r="V513" s="33">
        <v>2542</v>
      </c>
      <c r="W513" s="36">
        <v>5337</v>
      </c>
      <c r="X513" s="55">
        <v>2542</v>
      </c>
      <c r="Y513" s="55">
        <v>3813</v>
      </c>
      <c r="Z513" s="33">
        <v>2542</v>
      </c>
      <c r="AA513" s="37">
        <v>5337</v>
      </c>
      <c r="AB513" s="42">
        <v>2000</v>
      </c>
      <c r="AC513" s="43">
        <f t="shared" si="74"/>
        <v>3000</v>
      </c>
      <c r="AD513" s="33">
        <f>2500*(1+2%)</f>
        <v>2550</v>
      </c>
      <c r="AE513" s="33">
        <f t="shared" si="79"/>
        <v>3825</v>
      </c>
      <c r="AF513" s="30">
        <v>2542</v>
      </c>
      <c r="AG513" s="48">
        <f t="shared" si="80"/>
        <v>3813</v>
      </c>
      <c r="AH513" s="44">
        <v>1074.01</v>
      </c>
      <c r="AI513" s="44">
        <f t="shared" si="75"/>
        <v>1611.0149999999999</v>
      </c>
      <c r="AJ513" s="79">
        <v>2500</v>
      </c>
      <c r="AK513" s="79">
        <v>3750</v>
      </c>
      <c r="AL513" s="94" t="s">
        <v>1200</v>
      </c>
      <c r="AM513" s="93" t="s">
        <v>783</v>
      </c>
    </row>
    <row r="514" spans="1:39" ht="99.15" hidden="1" customHeight="1" x14ac:dyDescent="0.3">
      <c r="A514" s="26">
        <v>488</v>
      </c>
      <c r="B514" s="24" t="s">
        <v>475</v>
      </c>
      <c r="C514" s="23" t="s">
        <v>476</v>
      </c>
      <c r="D514" s="24" t="s">
        <v>480</v>
      </c>
      <c r="E514" s="25"/>
      <c r="F514" s="23" t="s">
        <v>13</v>
      </c>
      <c r="G514" s="81">
        <v>2500</v>
      </c>
      <c r="H514" s="81">
        <f t="shared" si="76"/>
        <v>3750</v>
      </c>
      <c r="K514" s="21"/>
      <c r="M514" s="81">
        <v>2500</v>
      </c>
      <c r="N514" s="81">
        <f t="shared" si="72"/>
        <v>3750</v>
      </c>
      <c r="O514" s="29"/>
      <c r="P514" s="30">
        <v>3050</v>
      </c>
      <c r="Q514" s="30">
        <v>4575</v>
      </c>
      <c r="R514" s="33">
        <v>3050</v>
      </c>
      <c r="S514" s="33">
        <f t="shared" si="73"/>
        <v>4575</v>
      </c>
      <c r="T514" s="30">
        <v>3050</v>
      </c>
      <c r="U514" s="31">
        <v>4575</v>
      </c>
      <c r="V514" s="33">
        <v>3050</v>
      </c>
      <c r="W514" s="36">
        <v>4575</v>
      </c>
      <c r="X514" s="55">
        <v>3050</v>
      </c>
      <c r="Y514" s="55">
        <v>4575</v>
      </c>
      <c r="Z514" s="33">
        <v>3050</v>
      </c>
      <c r="AA514" s="37">
        <v>4575</v>
      </c>
      <c r="AB514" s="42">
        <v>2500</v>
      </c>
      <c r="AC514" s="43">
        <f t="shared" si="74"/>
        <v>3750</v>
      </c>
      <c r="AD514" s="33">
        <f>3000*(1+2%)</f>
        <v>3060</v>
      </c>
      <c r="AE514" s="33">
        <f t="shared" si="79"/>
        <v>4590</v>
      </c>
      <c r="AF514" s="30">
        <v>3050</v>
      </c>
      <c r="AG514" s="48">
        <f t="shared" si="80"/>
        <v>4575</v>
      </c>
      <c r="AH514" s="44">
        <v>1661.1</v>
      </c>
      <c r="AI514" s="44">
        <f t="shared" si="75"/>
        <v>2491.6499999999996</v>
      </c>
      <c r="AJ514" s="79">
        <v>3000</v>
      </c>
      <c r="AK514" s="79">
        <v>4500</v>
      </c>
      <c r="AL514" s="94" t="s">
        <v>1201</v>
      </c>
      <c r="AM514" s="93" t="s">
        <v>783</v>
      </c>
    </row>
    <row r="515" spans="1:39" ht="99.15" hidden="1" customHeight="1" x14ac:dyDescent="0.3">
      <c r="A515" s="23">
        <v>489</v>
      </c>
      <c r="B515" s="24" t="s">
        <v>475</v>
      </c>
      <c r="C515" s="23" t="s">
        <v>476</v>
      </c>
      <c r="D515" s="24" t="s">
        <v>481</v>
      </c>
      <c r="E515" s="25"/>
      <c r="F515" s="23" t="s">
        <v>13</v>
      </c>
      <c r="G515" s="81">
        <v>3000</v>
      </c>
      <c r="H515" s="81">
        <f t="shared" si="76"/>
        <v>4500</v>
      </c>
      <c r="K515" s="21"/>
      <c r="M515" s="81">
        <v>3000</v>
      </c>
      <c r="N515" s="81">
        <f t="shared" si="72"/>
        <v>4500</v>
      </c>
      <c r="O515" s="29"/>
      <c r="P515" s="30">
        <v>4067</v>
      </c>
      <c r="Q515" s="30">
        <v>6100.5</v>
      </c>
      <c r="R515" s="33">
        <v>4067</v>
      </c>
      <c r="S515" s="33">
        <f t="shared" si="73"/>
        <v>6100.5</v>
      </c>
      <c r="T515" s="30">
        <v>4067</v>
      </c>
      <c r="U515" s="31">
        <v>6100.5</v>
      </c>
      <c r="V515" s="33">
        <v>4067</v>
      </c>
      <c r="W515" s="36">
        <v>6100.5</v>
      </c>
      <c r="X515" s="55">
        <v>4067</v>
      </c>
      <c r="Y515" s="55">
        <v>6100</v>
      </c>
      <c r="Z515" s="33">
        <v>4067</v>
      </c>
      <c r="AA515" s="37">
        <v>6100.5</v>
      </c>
      <c r="AB515" s="42">
        <v>3000</v>
      </c>
      <c r="AC515" s="43">
        <f t="shared" si="74"/>
        <v>4500</v>
      </c>
      <c r="AD515" s="33">
        <f>4000*(1+2%)</f>
        <v>4080</v>
      </c>
      <c r="AE515" s="33">
        <f t="shared" si="79"/>
        <v>6120</v>
      </c>
      <c r="AF515" s="30">
        <v>4067</v>
      </c>
      <c r="AG515" s="48">
        <f t="shared" si="80"/>
        <v>6100.5</v>
      </c>
      <c r="AH515" s="44">
        <v>2201.08</v>
      </c>
      <c r="AI515" s="44">
        <f t="shared" si="75"/>
        <v>3301.62</v>
      </c>
      <c r="AJ515" s="79">
        <v>4000</v>
      </c>
      <c r="AK515" s="79">
        <v>6000</v>
      </c>
      <c r="AL515" s="94" t="s">
        <v>1202</v>
      </c>
      <c r="AM515" s="93" t="s">
        <v>783</v>
      </c>
    </row>
    <row r="516" spans="1:39" ht="99.15" hidden="1" customHeight="1" x14ac:dyDescent="0.3">
      <c r="A516" s="26">
        <v>490</v>
      </c>
      <c r="B516" s="24" t="s">
        <v>475</v>
      </c>
      <c r="C516" s="23" t="s">
        <v>476</v>
      </c>
      <c r="D516" s="24" t="s">
        <v>482</v>
      </c>
      <c r="E516" s="25"/>
      <c r="F516" s="23" t="s">
        <v>13</v>
      </c>
      <c r="G516" s="81">
        <v>2500</v>
      </c>
      <c r="H516" s="81">
        <f t="shared" si="76"/>
        <v>3750</v>
      </c>
      <c r="K516" s="21"/>
      <c r="M516" s="81">
        <v>2500</v>
      </c>
      <c r="N516" s="81">
        <f t="shared" si="72"/>
        <v>3750</v>
      </c>
      <c r="O516" s="29"/>
      <c r="P516" s="30">
        <v>3355</v>
      </c>
      <c r="Q516" s="30">
        <v>5032.5</v>
      </c>
      <c r="R516" s="33">
        <v>3355</v>
      </c>
      <c r="S516" s="33">
        <f t="shared" si="73"/>
        <v>5032.5</v>
      </c>
      <c r="T516" s="30">
        <v>3355</v>
      </c>
      <c r="U516" s="31">
        <v>5032.5</v>
      </c>
      <c r="V516" s="33">
        <v>3355</v>
      </c>
      <c r="W516" s="36">
        <v>5032.5</v>
      </c>
      <c r="X516" s="55">
        <v>3355</v>
      </c>
      <c r="Y516" s="55">
        <v>5033</v>
      </c>
      <c r="Z516" s="33">
        <v>3355</v>
      </c>
      <c r="AA516" s="37">
        <v>5032.5</v>
      </c>
      <c r="AB516" s="42">
        <v>2500</v>
      </c>
      <c r="AC516" s="43">
        <f t="shared" si="74"/>
        <v>3750</v>
      </c>
      <c r="AD516" s="33">
        <f>3300*(1+2%)</f>
        <v>3366</v>
      </c>
      <c r="AE516" s="33">
        <f t="shared" si="79"/>
        <v>5049</v>
      </c>
      <c r="AF516" s="30">
        <v>3355</v>
      </c>
      <c r="AG516" s="48">
        <f t="shared" si="80"/>
        <v>5032.5</v>
      </c>
      <c r="AH516" s="44">
        <v>1752.1</v>
      </c>
      <c r="AI516" s="44">
        <f t="shared" si="75"/>
        <v>2628.1499999999996</v>
      </c>
      <c r="AJ516" s="79">
        <v>3300</v>
      </c>
      <c r="AK516" s="79">
        <v>4950</v>
      </c>
      <c r="AL516" s="94" t="s">
        <v>1203</v>
      </c>
      <c r="AM516" s="93" t="s">
        <v>783</v>
      </c>
    </row>
    <row r="517" spans="1:39" ht="99.15" hidden="1" customHeight="1" x14ac:dyDescent="0.3">
      <c r="A517" s="23">
        <v>491</v>
      </c>
      <c r="B517" s="24" t="s">
        <v>475</v>
      </c>
      <c r="C517" s="23" t="s">
        <v>476</v>
      </c>
      <c r="D517" s="24" t="s">
        <v>483</v>
      </c>
      <c r="E517" s="25"/>
      <c r="F517" s="23" t="s">
        <v>13</v>
      </c>
      <c r="G517" s="81">
        <v>3000</v>
      </c>
      <c r="H517" s="81">
        <f t="shared" si="76"/>
        <v>4500</v>
      </c>
      <c r="K517" s="21"/>
      <c r="M517" s="81">
        <v>3000</v>
      </c>
      <c r="N517" s="81">
        <f t="shared" si="72"/>
        <v>4500</v>
      </c>
      <c r="O517" s="29"/>
      <c r="P517" s="30">
        <v>4575</v>
      </c>
      <c r="Q517" s="30">
        <v>6862.5</v>
      </c>
      <c r="R517" s="33">
        <v>4575</v>
      </c>
      <c r="S517" s="33">
        <f t="shared" si="73"/>
        <v>6862.5</v>
      </c>
      <c r="T517" s="30">
        <v>4575</v>
      </c>
      <c r="U517" s="31">
        <v>6862.5</v>
      </c>
      <c r="V517" s="33">
        <v>4575</v>
      </c>
      <c r="W517" s="36">
        <v>6862.5</v>
      </c>
      <c r="X517" s="55">
        <v>4575</v>
      </c>
      <c r="Y517" s="55">
        <v>6863</v>
      </c>
      <c r="Z517" s="33">
        <v>4575</v>
      </c>
      <c r="AA517" s="37">
        <v>6862.5</v>
      </c>
      <c r="AB517" s="42">
        <v>3000</v>
      </c>
      <c r="AC517" s="43">
        <f t="shared" si="74"/>
        <v>4500</v>
      </c>
      <c r="AD517" s="33">
        <f>4500*(1+2%)</f>
        <v>4590</v>
      </c>
      <c r="AE517" s="33">
        <f t="shared" si="79"/>
        <v>6885</v>
      </c>
      <c r="AF517" s="30">
        <v>4575</v>
      </c>
      <c r="AG517" s="48">
        <f t="shared" si="80"/>
        <v>6862.5</v>
      </c>
      <c r="AH517" s="44">
        <v>2576.5700000000002</v>
      </c>
      <c r="AI517" s="44">
        <f t="shared" si="75"/>
        <v>3864.8550000000005</v>
      </c>
      <c r="AJ517" s="79">
        <v>4500</v>
      </c>
      <c r="AK517" s="79">
        <v>6750</v>
      </c>
      <c r="AL517" s="94" t="s">
        <v>1204</v>
      </c>
      <c r="AM517" s="93" t="s">
        <v>783</v>
      </c>
    </row>
    <row r="518" spans="1:39" ht="99.15" hidden="1" customHeight="1" x14ac:dyDescent="0.3">
      <c r="A518" s="26">
        <v>492</v>
      </c>
      <c r="B518" s="24" t="s">
        <v>475</v>
      </c>
      <c r="C518" s="23" t="s">
        <v>476</v>
      </c>
      <c r="D518" s="24" t="s">
        <v>484</v>
      </c>
      <c r="E518" s="25"/>
      <c r="F518" s="23" t="s">
        <v>13</v>
      </c>
      <c r="G518" s="81">
        <v>3500</v>
      </c>
      <c r="H518" s="81">
        <f t="shared" si="76"/>
        <v>5250</v>
      </c>
      <c r="K518" s="21"/>
      <c r="M518" s="81">
        <v>3500</v>
      </c>
      <c r="N518" s="81">
        <f t="shared" si="72"/>
        <v>5250</v>
      </c>
      <c r="O518" s="29"/>
      <c r="P518" s="30">
        <v>5592</v>
      </c>
      <c r="Q518" s="30">
        <v>8388</v>
      </c>
      <c r="R518" s="33">
        <v>5592</v>
      </c>
      <c r="S518" s="33">
        <f t="shared" si="73"/>
        <v>8388</v>
      </c>
      <c r="T518" s="30">
        <v>5592</v>
      </c>
      <c r="U518" s="31">
        <v>8388</v>
      </c>
      <c r="V518" s="33">
        <v>5592</v>
      </c>
      <c r="W518" s="36">
        <v>8388</v>
      </c>
      <c r="X518" s="55">
        <v>5592</v>
      </c>
      <c r="Y518" s="55">
        <v>8388</v>
      </c>
      <c r="Z518" s="33">
        <v>5592</v>
      </c>
      <c r="AA518" s="37">
        <v>8388</v>
      </c>
      <c r="AB518" s="42">
        <v>3500</v>
      </c>
      <c r="AC518" s="43">
        <f t="shared" si="74"/>
        <v>5250</v>
      </c>
      <c r="AD518" s="33">
        <f>5500*(1+2%)</f>
        <v>5610</v>
      </c>
      <c r="AE518" s="33">
        <f t="shared" si="79"/>
        <v>8415</v>
      </c>
      <c r="AF518" s="30">
        <v>5592</v>
      </c>
      <c r="AG518" s="48">
        <f t="shared" si="80"/>
        <v>8388</v>
      </c>
      <c r="AH518" s="44">
        <v>3813.24</v>
      </c>
      <c r="AI518" s="44">
        <f t="shared" si="75"/>
        <v>5719.86</v>
      </c>
      <c r="AJ518" s="79">
        <v>5500</v>
      </c>
      <c r="AK518" s="79">
        <v>8250</v>
      </c>
      <c r="AL518" s="92" t="s">
        <v>904</v>
      </c>
      <c r="AM518" s="93" t="s">
        <v>783</v>
      </c>
    </row>
    <row r="519" spans="1:39" ht="99.15" hidden="1" customHeight="1" x14ac:dyDescent="0.3">
      <c r="A519" s="23">
        <v>493</v>
      </c>
      <c r="B519" s="24" t="s">
        <v>475</v>
      </c>
      <c r="C519" s="23" t="s">
        <v>476</v>
      </c>
      <c r="D519" s="24" t="s">
        <v>485</v>
      </c>
      <c r="E519" s="25"/>
      <c r="F519" s="23" t="s">
        <v>13</v>
      </c>
      <c r="G519" s="81">
        <v>800</v>
      </c>
      <c r="H519" s="81">
        <f t="shared" si="76"/>
        <v>1200</v>
      </c>
      <c r="K519" s="21"/>
      <c r="M519" s="81">
        <v>800</v>
      </c>
      <c r="N519" s="81">
        <f t="shared" si="72"/>
        <v>1200</v>
      </c>
      <c r="O519" s="29"/>
      <c r="P519" s="30">
        <v>1118</v>
      </c>
      <c r="Q519" s="30">
        <v>1677</v>
      </c>
      <c r="R519" s="33">
        <v>1118</v>
      </c>
      <c r="S519" s="33">
        <f t="shared" si="73"/>
        <v>1677</v>
      </c>
      <c r="T519" s="30">
        <v>1118</v>
      </c>
      <c r="U519" s="31">
        <v>1677</v>
      </c>
      <c r="V519" s="33">
        <v>1118</v>
      </c>
      <c r="W519" s="36">
        <v>1677</v>
      </c>
      <c r="X519" s="55">
        <v>1119</v>
      </c>
      <c r="Y519" s="55">
        <v>1678</v>
      </c>
      <c r="Z519" s="33">
        <v>1118</v>
      </c>
      <c r="AA519" s="37">
        <v>1677</v>
      </c>
      <c r="AB519" s="42">
        <v>800</v>
      </c>
      <c r="AC519" s="43">
        <f t="shared" si="74"/>
        <v>1200</v>
      </c>
      <c r="AD519" s="33">
        <f>1100*(1+2%)</f>
        <v>1122</v>
      </c>
      <c r="AE519" s="33">
        <f t="shared" si="79"/>
        <v>1683</v>
      </c>
      <c r="AF519" s="30">
        <v>1118</v>
      </c>
      <c r="AG519" s="48">
        <f t="shared" si="80"/>
        <v>1677</v>
      </c>
      <c r="AH519" s="44">
        <v>294.44</v>
      </c>
      <c r="AI519" s="44">
        <f t="shared" si="75"/>
        <v>441.65999999999997</v>
      </c>
      <c r="AJ519" s="79">
        <v>1100</v>
      </c>
      <c r="AK519" s="79">
        <v>1650</v>
      </c>
      <c r="AL519" s="94" t="s">
        <v>1205</v>
      </c>
      <c r="AM519" s="93" t="s">
        <v>783</v>
      </c>
    </row>
    <row r="520" spans="1:39" ht="99.15" hidden="1" customHeight="1" x14ac:dyDescent="0.3">
      <c r="A520" s="26">
        <v>494</v>
      </c>
      <c r="B520" s="24" t="s">
        <v>475</v>
      </c>
      <c r="C520" s="23" t="s">
        <v>476</v>
      </c>
      <c r="D520" s="24" t="s">
        <v>486</v>
      </c>
      <c r="E520" s="25" t="s">
        <v>487</v>
      </c>
      <c r="F520" s="23" t="s">
        <v>488</v>
      </c>
      <c r="G520" s="71">
        <v>3000</v>
      </c>
      <c r="H520" s="71">
        <f t="shared" si="76"/>
        <v>4500</v>
      </c>
      <c r="K520" s="21"/>
      <c r="M520" s="71">
        <v>3000</v>
      </c>
      <c r="N520" s="71">
        <f t="shared" si="72"/>
        <v>4500</v>
      </c>
      <c r="O520" s="29"/>
      <c r="P520" s="30">
        <v>3050</v>
      </c>
      <c r="Q520" s="30">
        <v>4575</v>
      </c>
      <c r="R520" s="33">
        <v>3050</v>
      </c>
      <c r="S520" s="33">
        <f t="shared" si="73"/>
        <v>4575</v>
      </c>
      <c r="T520" s="30">
        <v>3050</v>
      </c>
      <c r="U520" s="31">
        <v>4575</v>
      </c>
      <c r="V520" s="33">
        <v>3050</v>
      </c>
      <c r="W520" s="36">
        <v>4575</v>
      </c>
      <c r="X520" s="55">
        <v>3050</v>
      </c>
      <c r="Y520" s="55">
        <v>4575</v>
      </c>
      <c r="Z520" s="33">
        <v>3050</v>
      </c>
      <c r="AA520" s="37">
        <v>4575</v>
      </c>
      <c r="AB520" s="42">
        <v>3000</v>
      </c>
      <c r="AC520" s="43">
        <f t="shared" si="74"/>
        <v>4500</v>
      </c>
      <c r="AD520" s="33">
        <f>3000*(1+2%)</f>
        <v>3060</v>
      </c>
      <c r="AE520" s="33">
        <f t="shared" si="79"/>
        <v>4590</v>
      </c>
      <c r="AF520" s="30">
        <v>3050</v>
      </c>
      <c r="AG520" s="48">
        <f t="shared" si="80"/>
        <v>4575</v>
      </c>
      <c r="AH520" s="44">
        <v>572.15</v>
      </c>
      <c r="AI520" s="44">
        <f t="shared" si="75"/>
        <v>858.22499999999991</v>
      </c>
      <c r="AJ520" s="79">
        <v>3000</v>
      </c>
      <c r="AK520" s="79">
        <v>4500</v>
      </c>
      <c r="AL520" s="94" t="s">
        <v>1206</v>
      </c>
      <c r="AM520" s="93" t="s">
        <v>783</v>
      </c>
    </row>
    <row r="521" spans="1:39" ht="99.15" hidden="1" customHeight="1" x14ac:dyDescent="0.3">
      <c r="A521" s="23">
        <v>495</v>
      </c>
      <c r="B521" s="24" t="s">
        <v>475</v>
      </c>
      <c r="C521" s="23" t="s">
        <v>476</v>
      </c>
      <c r="D521" s="24" t="s">
        <v>489</v>
      </c>
      <c r="E521" s="25" t="s">
        <v>490</v>
      </c>
      <c r="F521" s="23" t="s">
        <v>488</v>
      </c>
      <c r="G521" s="71">
        <v>10000</v>
      </c>
      <c r="H521" s="71">
        <f t="shared" si="76"/>
        <v>15000</v>
      </c>
      <c r="K521" s="21"/>
      <c r="M521" s="71">
        <v>10000</v>
      </c>
      <c r="N521" s="71">
        <f t="shared" si="72"/>
        <v>15000</v>
      </c>
      <c r="O521" s="29"/>
      <c r="P521" s="30">
        <v>10167</v>
      </c>
      <c r="Q521" s="30">
        <v>15250.5</v>
      </c>
      <c r="R521" s="33">
        <v>10167</v>
      </c>
      <c r="S521" s="33">
        <f t="shared" si="73"/>
        <v>15250.5</v>
      </c>
      <c r="T521" s="30">
        <v>10167</v>
      </c>
      <c r="U521" s="31">
        <v>15250.5</v>
      </c>
      <c r="V521" s="33">
        <v>10167</v>
      </c>
      <c r="W521" s="36">
        <v>15250.5</v>
      </c>
      <c r="X521" s="55">
        <v>10167</v>
      </c>
      <c r="Y521" s="55">
        <v>15250</v>
      </c>
      <c r="Z521" s="33">
        <v>10167</v>
      </c>
      <c r="AA521" s="37">
        <v>15250.5</v>
      </c>
      <c r="AB521" s="42">
        <v>10000</v>
      </c>
      <c r="AC521" s="43">
        <f t="shared" si="74"/>
        <v>15000</v>
      </c>
      <c r="AD521" s="33">
        <f>10000*(1+2%)</f>
        <v>10200</v>
      </c>
      <c r="AE521" s="33">
        <f t="shared" si="79"/>
        <v>15300</v>
      </c>
      <c r="AF521" s="30">
        <v>10167</v>
      </c>
      <c r="AG521" s="48">
        <f t="shared" si="80"/>
        <v>15250.5</v>
      </c>
      <c r="AH521" s="44">
        <v>572.15</v>
      </c>
      <c r="AI521" s="44">
        <f t="shared" si="75"/>
        <v>858.22499999999991</v>
      </c>
      <c r="AJ521" s="79">
        <v>10000</v>
      </c>
      <c r="AK521" s="79">
        <v>15000</v>
      </c>
      <c r="AL521" s="94" t="s">
        <v>1207</v>
      </c>
      <c r="AM521" s="93" t="s">
        <v>783</v>
      </c>
    </row>
    <row r="522" spans="1:39" ht="99.15" hidden="1" customHeight="1" x14ac:dyDescent="0.3">
      <c r="A522" s="26">
        <v>496</v>
      </c>
      <c r="B522" s="24" t="s">
        <v>475</v>
      </c>
      <c r="C522" s="23" t="s">
        <v>476</v>
      </c>
      <c r="D522" s="24" t="s">
        <v>674</v>
      </c>
      <c r="E522" s="25"/>
      <c r="F522" s="23" t="s">
        <v>13</v>
      </c>
      <c r="G522" s="71">
        <v>2000</v>
      </c>
      <c r="H522" s="71">
        <f t="shared" si="76"/>
        <v>3000</v>
      </c>
      <c r="K522" s="21"/>
      <c r="M522" s="71">
        <v>2000</v>
      </c>
      <c r="N522" s="71">
        <f t="shared" si="72"/>
        <v>3000</v>
      </c>
      <c r="O522" s="29"/>
      <c r="P522" s="40" t="s">
        <v>775</v>
      </c>
      <c r="Q522" s="40" t="s">
        <v>775</v>
      </c>
      <c r="R522" s="34" t="s">
        <v>775</v>
      </c>
      <c r="S522" s="34" t="s">
        <v>775</v>
      </c>
      <c r="T522" s="40" t="s">
        <v>775</v>
      </c>
      <c r="U522" s="40" t="s">
        <v>775</v>
      </c>
      <c r="V522" s="34" t="s">
        <v>775</v>
      </c>
      <c r="W522" s="34" t="s">
        <v>775</v>
      </c>
      <c r="X522" s="40" t="s">
        <v>775</v>
      </c>
      <c r="Y522" s="40" t="s">
        <v>775</v>
      </c>
      <c r="Z522" s="34" t="s">
        <v>775</v>
      </c>
      <c r="AA522" s="34" t="s">
        <v>775</v>
      </c>
      <c r="AB522" s="42">
        <v>2000</v>
      </c>
      <c r="AC522" s="43">
        <f t="shared" si="74"/>
        <v>3000</v>
      </c>
      <c r="AD522" s="45"/>
      <c r="AE522" s="45"/>
      <c r="AF522" s="40" t="s">
        <v>775</v>
      </c>
      <c r="AG522" s="77" t="s">
        <v>775</v>
      </c>
      <c r="AH522" s="34" t="s">
        <v>775</v>
      </c>
      <c r="AI522" s="34" t="s">
        <v>775</v>
      </c>
      <c r="AJ522" s="48" t="s">
        <v>775</v>
      </c>
      <c r="AK522" s="48" t="s">
        <v>775</v>
      </c>
      <c r="AL522" s="92" t="s">
        <v>905</v>
      </c>
      <c r="AM522" s="93" t="s">
        <v>783</v>
      </c>
    </row>
    <row r="523" spans="1:39" ht="99.15" hidden="1" customHeight="1" x14ac:dyDescent="0.3">
      <c r="A523" s="23">
        <v>497</v>
      </c>
      <c r="B523" s="24" t="s">
        <v>475</v>
      </c>
      <c r="C523" s="23" t="s">
        <v>476</v>
      </c>
      <c r="D523" s="24" t="s">
        <v>675</v>
      </c>
      <c r="E523" s="25"/>
      <c r="F523" s="23" t="s">
        <v>13</v>
      </c>
      <c r="G523" s="71">
        <v>1500</v>
      </c>
      <c r="H523" s="71">
        <f t="shared" si="76"/>
        <v>2250</v>
      </c>
      <c r="K523" s="21"/>
      <c r="M523" s="71">
        <v>1500</v>
      </c>
      <c r="N523" s="71">
        <f t="shared" si="72"/>
        <v>2250</v>
      </c>
      <c r="O523" s="29"/>
      <c r="P523" s="40" t="s">
        <v>775</v>
      </c>
      <c r="Q523" s="40" t="s">
        <v>775</v>
      </c>
      <c r="R523" s="34" t="s">
        <v>775</v>
      </c>
      <c r="S523" s="34" t="s">
        <v>775</v>
      </c>
      <c r="T523" s="40" t="s">
        <v>775</v>
      </c>
      <c r="U523" s="40" t="s">
        <v>775</v>
      </c>
      <c r="V523" s="34" t="s">
        <v>775</v>
      </c>
      <c r="W523" s="34" t="s">
        <v>775</v>
      </c>
      <c r="X523" s="40" t="s">
        <v>775</v>
      </c>
      <c r="Y523" s="40" t="s">
        <v>775</v>
      </c>
      <c r="Z523" s="34" t="s">
        <v>775</v>
      </c>
      <c r="AA523" s="34" t="s">
        <v>775</v>
      </c>
      <c r="AB523" s="42">
        <v>1500</v>
      </c>
      <c r="AC523" s="43">
        <f t="shared" si="74"/>
        <v>2250</v>
      </c>
      <c r="AD523" s="45"/>
      <c r="AE523" s="45"/>
      <c r="AF523" s="40" t="s">
        <v>775</v>
      </c>
      <c r="AG523" s="77" t="s">
        <v>775</v>
      </c>
      <c r="AH523" s="34" t="s">
        <v>775</v>
      </c>
      <c r="AI523" s="34" t="s">
        <v>775</v>
      </c>
      <c r="AJ523" s="48" t="s">
        <v>775</v>
      </c>
      <c r="AK523" s="48" t="s">
        <v>775</v>
      </c>
      <c r="AL523" s="94" t="s">
        <v>1208</v>
      </c>
      <c r="AM523" s="93" t="s">
        <v>783</v>
      </c>
    </row>
    <row r="524" spans="1:39" ht="99.15" hidden="1" customHeight="1" x14ac:dyDescent="0.3">
      <c r="A524" s="26">
        <v>498</v>
      </c>
      <c r="B524" s="24" t="s">
        <v>475</v>
      </c>
      <c r="C524" s="23" t="s">
        <v>370</v>
      </c>
      <c r="D524" s="24" t="s">
        <v>491</v>
      </c>
      <c r="E524" s="25"/>
      <c r="F524" s="23" t="s">
        <v>13</v>
      </c>
      <c r="G524" s="71">
        <v>800</v>
      </c>
      <c r="H524" s="71">
        <f t="shared" si="76"/>
        <v>1200</v>
      </c>
      <c r="K524" s="21"/>
      <c r="M524" s="71">
        <v>800</v>
      </c>
      <c r="N524" s="71">
        <f t="shared" si="72"/>
        <v>1200</v>
      </c>
      <c r="O524" s="29"/>
      <c r="P524" s="30">
        <v>813</v>
      </c>
      <c r="Q524" s="30">
        <v>1219.5</v>
      </c>
      <c r="R524" s="33">
        <v>813</v>
      </c>
      <c r="S524" s="33">
        <f t="shared" si="73"/>
        <v>1219.5</v>
      </c>
      <c r="T524" s="30">
        <v>813</v>
      </c>
      <c r="U524" s="31">
        <v>1219.5</v>
      </c>
      <c r="V524" s="33">
        <v>813</v>
      </c>
      <c r="W524" s="36">
        <v>1219.5</v>
      </c>
      <c r="X524" s="55">
        <v>814</v>
      </c>
      <c r="Y524" s="55">
        <v>1220</v>
      </c>
      <c r="Z524" s="33">
        <v>813</v>
      </c>
      <c r="AA524" s="37">
        <v>1219.5</v>
      </c>
      <c r="AB524" s="42">
        <v>500</v>
      </c>
      <c r="AC524" s="43">
        <f t="shared" si="74"/>
        <v>750</v>
      </c>
      <c r="AD524" s="33">
        <f>800*(1+2%)</f>
        <v>816</v>
      </c>
      <c r="AE524" s="33">
        <f t="shared" ref="AE524:AE526" si="81">AD524+AD524*0.5</f>
        <v>1224</v>
      </c>
      <c r="AF524" s="30">
        <v>813</v>
      </c>
      <c r="AG524" s="48">
        <f>AF524*1.5</f>
        <v>1219.5</v>
      </c>
      <c r="AH524" s="44">
        <v>254.94</v>
      </c>
      <c r="AI524" s="44">
        <f t="shared" si="75"/>
        <v>382.40999999999997</v>
      </c>
      <c r="AJ524" s="79">
        <v>800</v>
      </c>
      <c r="AK524" s="79">
        <v>1200</v>
      </c>
      <c r="AL524" s="94" t="s">
        <v>1209</v>
      </c>
      <c r="AM524" s="93" t="s">
        <v>783</v>
      </c>
    </row>
    <row r="525" spans="1:39" ht="99.15" hidden="1" customHeight="1" x14ac:dyDescent="0.3">
      <c r="A525" s="23">
        <v>499</v>
      </c>
      <c r="B525" s="24" t="s">
        <v>475</v>
      </c>
      <c r="C525" s="23" t="s">
        <v>607</v>
      </c>
      <c r="D525" s="24" t="s">
        <v>676</v>
      </c>
      <c r="E525" s="25" t="s">
        <v>492</v>
      </c>
      <c r="F525" s="23" t="s">
        <v>169</v>
      </c>
      <c r="G525" s="81">
        <v>5000</v>
      </c>
      <c r="H525" s="81">
        <f t="shared" si="76"/>
        <v>7500</v>
      </c>
      <c r="K525" s="21"/>
      <c r="M525" s="81">
        <v>5000</v>
      </c>
      <c r="N525" s="81">
        <f t="shared" si="72"/>
        <v>7500</v>
      </c>
      <c r="O525" s="29"/>
      <c r="P525" s="30">
        <v>5592</v>
      </c>
      <c r="Q525" s="30">
        <v>8388</v>
      </c>
      <c r="R525" s="33">
        <v>5592</v>
      </c>
      <c r="S525" s="33">
        <f t="shared" si="73"/>
        <v>8388</v>
      </c>
      <c r="T525" s="30">
        <v>5592</v>
      </c>
      <c r="U525" s="31">
        <v>8388</v>
      </c>
      <c r="V525" s="33">
        <v>5592</v>
      </c>
      <c r="W525" s="36">
        <v>8388</v>
      </c>
      <c r="X525" s="55">
        <v>5592</v>
      </c>
      <c r="Y525" s="55">
        <v>8388</v>
      </c>
      <c r="Z525" s="33">
        <v>5592</v>
      </c>
      <c r="AA525" s="37">
        <v>8388</v>
      </c>
      <c r="AB525" s="42">
        <v>3500</v>
      </c>
      <c r="AC525" s="43">
        <f t="shared" si="74"/>
        <v>5250</v>
      </c>
      <c r="AD525" s="33">
        <f>5500*(1+2%)</f>
        <v>5610</v>
      </c>
      <c r="AE525" s="33">
        <f t="shared" si="81"/>
        <v>8415</v>
      </c>
      <c r="AF525" s="30">
        <v>5592</v>
      </c>
      <c r="AG525" s="48">
        <f t="shared" ref="AG525:AG527" si="82">AF525*1.5</f>
        <v>8388</v>
      </c>
      <c r="AH525" s="44">
        <v>3000</v>
      </c>
      <c r="AI525" s="44">
        <f t="shared" si="75"/>
        <v>4500</v>
      </c>
      <c r="AJ525" s="79">
        <v>5500</v>
      </c>
      <c r="AK525" s="79">
        <v>8250</v>
      </c>
      <c r="AL525" s="92" t="s">
        <v>906</v>
      </c>
      <c r="AM525" s="93" t="s">
        <v>783</v>
      </c>
    </row>
    <row r="526" spans="1:39" ht="99.15" hidden="1" customHeight="1" x14ac:dyDescent="0.3">
      <c r="A526" s="26">
        <v>500</v>
      </c>
      <c r="B526" s="24" t="s">
        <v>677</v>
      </c>
      <c r="C526" s="23" t="s">
        <v>15</v>
      </c>
      <c r="D526" s="24" t="s">
        <v>494</v>
      </c>
      <c r="E526" s="25" t="s">
        <v>495</v>
      </c>
      <c r="F526" s="23" t="s">
        <v>13</v>
      </c>
      <c r="G526" s="71">
        <v>1500</v>
      </c>
      <c r="H526" s="71">
        <f t="shared" si="76"/>
        <v>2250</v>
      </c>
      <c r="K526" s="21"/>
      <c r="M526" s="71">
        <v>1500</v>
      </c>
      <c r="N526" s="71">
        <f t="shared" si="72"/>
        <v>2250</v>
      </c>
      <c r="O526" s="29"/>
      <c r="P526" s="30">
        <v>1525</v>
      </c>
      <c r="Q526" s="30">
        <v>2287.5</v>
      </c>
      <c r="R526" s="33">
        <v>1525</v>
      </c>
      <c r="S526" s="33">
        <f t="shared" si="73"/>
        <v>2287.5</v>
      </c>
      <c r="T526" s="30">
        <v>1525</v>
      </c>
      <c r="U526" s="31">
        <v>2287.5</v>
      </c>
      <c r="V526" s="33">
        <v>1525</v>
      </c>
      <c r="W526" s="36">
        <v>2287.5</v>
      </c>
      <c r="X526" s="55">
        <v>1525</v>
      </c>
      <c r="Y526" s="55">
        <v>2288</v>
      </c>
      <c r="Z526" s="33">
        <v>1525</v>
      </c>
      <c r="AA526" s="37">
        <v>2287.5</v>
      </c>
      <c r="AB526" s="42">
        <v>1300</v>
      </c>
      <c r="AC526" s="43">
        <f t="shared" si="74"/>
        <v>1950</v>
      </c>
      <c r="AD526" s="33">
        <f>1500*(1+2%)</f>
        <v>1530</v>
      </c>
      <c r="AE526" s="33">
        <f t="shared" si="81"/>
        <v>2295</v>
      </c>
      <c r="AF526" s="30">
        <v>1525</v>
      </c>
      <c r="AG526" s="48">
        <f t="shared" si="82"/>
        <v>2287.5</v>
      </c>
      <c r="AH526" s="44">
        <v>976.62</v>
      </c>
      <c r="AI526" s="44">
        <f t="shared" si="75"/>
        <v>1464.93</v>
      </c>
      <c r="AJ526" s="79">
        <v>1500</v>
      </c>
      <c r="AK526" s="79">
        <v>2250</v>
      </c>
      <c r="AL526" s="94" t="s">
        <v>1210</v>
      </c>
      <c r="AM526" s="93" t="s">
        <v>783</v>
      </c>
    </row>
    <row r="527" spans="1:39" ht="99.15" hidden="1" customHeight="1" x14ac:dyDescent="0.3">
      <c r="A527" s="23">
        <v>501</v>
      </c>
      <c r="B527" s="24" t="s">
        <v>677</v>
      </c>
      <c r="C527" s="23" t="s">
        <v>15</v>
      </c>
      <c r="D527" s="50" t="s">
        <v>678</v>
      </c>
      <c r="E527" s="53" t="s">
        <v>679</v>
      </c>
      <c r="F527" s="23" t="s">
        <v>13</v>
      </c>
      <c r="G527" s="57">
        <v>1500</v>
      </c>
      <c r="H527" s="57">
        <f t="shared" si="76"/>
        <v>2250</v>
      </c>
      <c r="K527" s="21"/>
      <c r="M527" s="57">
        <v>1500</v>
      </c>
      <c r="N527" s="57">
        <f t="shared" si="72"/>
        <v>2250</v>
      </c>
      <c r="O527" s="51">
        <v>1500</v>
      </c>
      <c r="P527" s="30">
        <v>2033</v>
      </c>
      <c r="Q527" s="30">
        <v>3049.5</v>
      </c>
      <c r="R527" s="33">
        <v>2033</v>
      </c>
      <c r="S527" s="33">
        <f t="shared" si="73"/>
        <v>3049.5</v>
      </c>
      <c r="T527" s="30">
        <v>2033</v>
      </c>
      <c r="U527" s="31">
        <v>3049.5</v>
      </c>
      <c r="V527" s="33">
        <v>2033</v>
      </c>
      <c r="W527" s="36">
        <v>3049.5</v>
      </c>
      <c r="X527" s="40" t="s">
        <v>775</v>
      </c>
      <c r="Y527" s="40" t="s">
        <v>775</v>
      </c>
      <c r="Z527" s="33">
        <v>2033</v>
      </c>
      <c r="AA527" s="33">
        <v>3049.5</v>
      </c>
      <c r="AB527" s="42">
        <v>1500</v>
      </c>
      <c r="AC527" s="43">
        <f t="shared" si="74"/>
        <v>2250</v>
      </c>
      <c r="AD527" s="45"/>
      <c r="AE527" s="45"/>
      <c r="AF527" s="30">
        <v>2033</v>
      </c>
      <c r="AG527" s="48">
        <f t="shared" si="82"/>
        <v>3049.5</v>
      </c>
      <c r="AH527" s="34" t="s">
        <v>775</v>
      </c>
      <c r="AI527" s="34" t="s">
        <v>775</v>
      </c>
      <c r="AJ527" s="48" t="s">
        <v>775</v>
      </c>
      <c r="AK527" s="48" t="s">
        <v>775</v>
      </c>
      <c r="AL527" s="92" t="s">
        <v>907</v>
      </c>
      <c r="AM527" s="93" t="s">
        <v>783</v>
      </c>
    </row>
    <row r="528" spans="1:39" ht="99.15" hidden="1" customHeight="1" x14ac:dyDescent="0.3">
      <c r="A528" s="26">
        <v>502</v>
      </c>
      <c r="B528" s="24" t="s">
        <v>677</v>
      </c>
      <c r="C528" s="23" t="s">
        <v>15</v>
      </c>
      <c r="D528" s="24" t="s">
        <v>680</v>
      </c>
      <c r="E528" s="25" t="s">
        <v>681</v>
      </c>
      <c r="F528" s="23" t="s">
        <v>13</v>
      </c>
      <c r="G528" s="81">
        <v>1250</v>
      </c>
      <c r="H528" s="81">
        <f t="shared" si="76"/>
        <v>1875</v>
      </c>
      <c r="K528" s="21"/>
      <c r="M528" s="81">
        <v>1250</v>
      </c>
      <c r="N528" s="81">
        <f t="shared" si="72"/>
        <v>1875</v>
      </c>
      <c r="O528" s="29"/>
      <c r="P528" s="40" t="s">
        <v>775</v>
      </c>
      <c r="Q528" s="40" t="s">
        <v>775</v>
      </c>
      <c r="R528" s="34" t="s">
        <v>775</v>
      </c>
      <c r="S528" s="34" t="s">
        <v>775</v>
      </c>
      <c r="T528" s="40" t="s">
        <v>775</v>
      </c>
      <c r="U528" s="40" t="s">
        <v>775</v>
      </c>
      <c r="V528" s="34" t="s">
        <v>775</v>
      </c>
      <c r="W528" s="34" t="s">
        <v>775</v>
      </c>
      <c r="X528" s="55">
        <v>1525</v>
      </c>
      <c r="Y528" s="55">
        <v>2288</v>
      </c>
      <c r="Z528" s="34" t="s">
        <v>775</v>
      </c>
      <c r="AA528" s="34" t="s">
        <v>775</v>
      </c>
      <c r="AB528" s="42">
        <v>1250</v>
      </c>
      <c r="AC528" s="43">
        <f t="shared" si="74"/>
        <v>1875</v>
      </c>
      <c r="AD528" s="33">
        <f>1500*(1+2%)</f>
        <v>1530</v>
      </c>
      <c r="AE528" s="33">
        <f t="shared" ref="AE528:AE556" si="83">AD528+AD528*0.5</f>
        <v>2295</v>
      </c>
      <c r="AF528" s="40" t="s">
        <v>775</v>
      </c>
      <c r="AG528" s="77" t="s">
        <v>775</v>
      </c>
      <c r="AH528" s="44">
        <v>1210.3599999999999</v>
      </c>
      <c r="AI528" s="44">
        <f t="shared" si="75"/>
        <v>1815.54</v>
      </c>
      <c r="AJ528" s="48" t="s">
        <v>775</v>
      </c>
      <c r="AK528" s="48" t="s">
        <v>775</v>
      </c>
      <c r="AL528" s="94" t="s">
        <v>1211</v>
      </c>
      <c r="AM528" s="93" t="s">
        <v>783</v>
      </c>
    </row>
    <row r="529" spans="1:39" ht="99.15" hidden="1" customHeight="1" x14ac:dyDescent="0.3">
      <c r="A529" s="23">
        <v>503</v>
      </c>
      <c r="B529" s="24" t="s">
        <v>677</v>
      </c>
      <c r="C529" s="23" t="s">
        <v>15</v>
      </c>
      <c r="D529" s="24" t="s">
        <v>496</v>
      </c>
      <c r="E529" s="25" t="s">
        <v>495</v>
      </c>
      <c r="F529" s="23" t="s">
        <v>13</v>
      </c>
      <c r="G529" s="81">
        <v>2000</v>
      </c>
      <c r="H529" s="81">
        <f t="shared" si="76"/>
        <v>3000</v>
      </c>
      <c r="K529" s="21"/>
      <c r="M529" s="81">
        <v>2000</v>
      </c>
      <c r="N529" s="81">
        <f t="shared" si="72"/>
        <v>3000</v>
      </c>
      <c r="O529" s="29"/>
      <c r="P529" s="30">
        <v>2033</v>
      </c>
      <c r="Q529" s="30">
        <v>3049.5</v>
      </c>
      <c r="R529" s="33">
        <v>2033</v>
      </c>
      <c r="S529" s="33">
        <f t="shared" si="73"/>
        <v>3049.5</v>
      </c>
      <c r="T529" s="30">
        <v>2033</v>
      </c>
      <c r="U529" s="30">
        <v>3049.5</v>
      </c>
      <c r="V529" s="33">
        <v>2033</v>
      </c>
      <c r="W529" s="36">
        <v>3049.5</v>
      </c>
      <c r="X529" s="55">
        <v>2034</v>
      </c>
      <c r="Y529" s="55">
        <v>3050</v>
      </c>
      <c r="Z529" s="33">
        <v>2033</v>
      </c>
      <c r="AA529" s="37">
        <v>3049.5</v>
      </c>
      <c r="AB529" s="42">
        <v>2500</v>
      </c>
      <c r="AC529" s="43">
        <f t="shared" si="74"/>
        <v>3750</v>
      </c>
      <c r="AD529" s="33">
        <f>2000*(1+2%)</f>
        <v>2040</v>
      </c>
      <c r="AE529" s="33">
        <f t="shared" si="83"/>
        <v>3060</v>
      </c>
      <c r="AF529" s="30">
        <v>2033</v>
      </c>
      <c r="AG529" s="48">
        <f>AF529*1.5</f>
        <v>3049.5</v>
      </c>
      <c r="AH529" s="44">
        <v>976.62</v>
      </c>
      <c r="AI529" s="44">
        <f t="shared" si="75"/>
        <v>1464.93</v>
      </c>
      <c r="AJ529" s="79">
        <v>2000</v>
      </c>
      <c r="AK529" s="79">
        <v>3000</v>
      </c>
      <c r="AL529" s="94" t="s">
        <v>1212</v>
      </c>
      <c r="AM529" s="93" t="s">
        <v>783</v>
      </c>
    </row>
    <row r="530" spans="1:39" ht="99.15" hidden="1" customHeight="1" x14ac:dyDescent="0.3">
      <c r="A530" s="26">
        <v>504</v>
      </c>
      <c r="B530" s="24" t="s">
        <v>677</v>
      </c>
      <c r="C530" s="23" t="s">
        <v>15</v>
      </c>
      <c r="D530" s="24" t="s">
        <v>497</v>
      </c>
      <c r="E530" s="25"/>
      <c r="F530" s="23" t="s">
        <v>13</v>
      </c>
      <c r="G530" s="81">
        <v>1500</v>
      </c>
      <c r="H530" s="81">
        <f t="shared" si="76"/>
        <v>2250</v>
      </c>
      <c r="K530" s="21"/>
      <c r="M530" s="81">
        <v>1500</v>
      </c>
      <c r="N530" s="81">
        <f t="shared" si="72"/>
        <v>2250</v>
      </c>
      <c r="O530" s="29"/>
      <c r="P530" s="30">
        <v>2542</v>
      </c>
      <c r="Q530" s="30">
        <v>3813</v>
      </c>
      <c r="R530" s="33">
        <v>2542</v>
      </c>
      <c r="S530" s="33">
        <f t="shared" si="73"/>
        <v>3813</v>
      </c>
      <c r="T530" s="30">
        <v>2542</v>
      </c>
      <c r="U530" s="31">
        <v>3813</v>
      </c>
      <c r="V530" s="33">
        <v>2542</v>
      </c>
      <c r="W530" s="36">
        <v>3813</v>
      </c>
      <c r="X530" s="55">
        <v>2542</v>
      </c>
      <c r="Y530" s="55">
        <v>3813</v>
      </c>
      <c r="Z530" s="33">
        <v>2542</v>
      </c>
      <c r="AA530" s="37">
        <v>3813</v>
      </c>
      <c r="AB530" s="42">
        <v>1500</v>
      </c>
      <c r="AC530" s="43">
        <f t="shared" si="74"/>
        <v>2250</v>
      </c>
      <c r="AD530" s="33">
        <f>2500*(1+2%)</f>
        <v>2550</v>
      </c>
      <c r="AE530" s="33">
        <f t="shared" si="83"/>
        <v>3825</v>
      </c>
      <c r="AF530" s="30">
        <v>2542</v>
      </c>
      <c r="AG530" s="48">
        <f t="shared" ref="AG530:AG556" si="84">AF530*1.5</f>
        <v>3813</v>
      </c>
      <c r="AH530" s="44">
        <v>1210.3599999999999</v>
      </c>
      <c r="AI530" s="44">
        <f t="shared" si="75"/>
        <v>1815.54</v>
      </c>
      <c r="AJ530" s="79">
        <v>2500</v>
      </c>
      <c r="AK530" s="79">
        <v>3750</v>
      </c>
      <c r="AL530" s="94" t="s">
        <v>1213</v>
      </c>
      <c r="AM530" s="93" t="s">
        <v>783</v>
      </c>
    </row>
    <row r="531" spans="1:39" ht="99.15" hidden="1" customHeight="1" x14ac:dyDescent="0.3">
      <c r="A531" s="23">
        <v>505</v>
      </c>
      <c r="B531" s="24" t="s">
        <v>677</v>
      </c>
      <c r="C531" s="23" t="s">
        <v>15</v>
      </c>
      <c r="D531" s="50" t="s">
        <v>498</v>
      </c>
      <c r="E531" s="53"/>
      <c r="F531" s="23" t="s">
        <v>13</v>
      </c>
      <c r="G531" s="57">
        <v>800</v>
      </c>
      <c r="H531" s="57">
        <f t="shared" si="76"/>
        <v>1200</v>
      </c>
      <c r="K531" s="21"/>
      <c r="M531" s="57">
        <v>800</v>
      </c>
      <c r="N531" s="57">
        <f t="shared" si="72"/>
        <v>1200</v>
      </c>
      <c r="O531" s="51">
        <v>800</v>
      </c>
      <c r="P531" s="30">
        <v>1017</v>
      </c>
      <c r="Q531" s="30">
        <v>1525.5</v>
      </c>
      <c r="R531" s="33">
        <v>1017</v>
      </c>
      <c r="S531" s="33">
        <f t="shared" si="73"/>
        <v>1525.5</v>
      </c>
      <c r="T531" s="30">
        <v>1017</v>
      </c>
      <c r="U531" s="31">
        <v>1525.5</v>
      </c>
      <c r="V531" s="33">
        <v>1017</v>
      </c>
      <c r="W531" s="36">
        <v>1525.5</v>
      </c>
      <c r="X531" s="55">
        <v>814</v>
      </c>
      <c r="Y531" s="55">
        <v>1220</v>
      </c>
      <c r="Z531" s="33">
        <v>1017</v>
      </c>
      <c r="AA531" s="37">
        <v>1525.5</v>
      </c>
      <c r="AB531" s="42">
        <v>800</v>
      </c>
      <c r="AC531" s="43">
        <f t="shared" si="74"/>
        <v>1200</v>
      </c>
      <c r="AD531" s="33">
        <f>800*(1+2%)</f>
        <v>816</v>
      </c>
      <c r="AE531" s="33">
        <f t="shared" si="83"/>
        <v>1224</v>
      </c>
      <c r="AF531" s="30">
        <v>1017</v>
      </c>
      <c r="AG531" s="48">
        <f t="shared" si="84"/>
        <v>1525.5</v>
      </c>
      <c r="AH531" s="44">
        <v>233.74</v>
      </c>
      <c r="AI531" s="44">
        <f t="shared" si="75"/>
        <v>350.61</v>
      </c>
      <c r="AJ531" s="79">
        <v>1000</v>
      </c>
      <c r="AK531" s="79">
        <v>1500</v>
      </c>
      <c r="AL531" s="94" t="s">
        <v>1214</v>
      </c>
      <c r="AM531" s="93" t="s">
        <v>783</v>
      </c>
    </row>
    <row r="532" spans="1:39" ht="99.15" hidden="1" customHeight="1" x14ac:dyDescent="0.3">
      <c r="A532" s="26">
        <v>506</v>
      </c>
      <c r="B532" s="24" t="s">
        <v>677</v>
      </c>
      <c r="C532" s="23" t="s">
        <v>15</v>
      </c>
      <c r="D532" s="24" t="s">
        <v>499</v>
      </c>
      <c r="E532" s="25"/>
      <c r="F532" s="23" t="s">
        <v>13</v>
      </c>
      <c r="G532" s="71">
        <v>1000</v>
      </c>
      <c r="H532" s="71">
        <f t="shared" si="76"/>
        <v>1500</v>
      </c>
      <c r="K532" s="21"/>
      <c r="M532" s="71">
        <v>1000</v>
      </c>
      <c r="N532" s="71">
        <f t="shared" si="72"/>
        <v>1500</v>
      </c>
      <c r="O532" s="29"/>
      <c r="P532" s="30">
        <v>1017</v>
      </c>
      <c r="Q532" s="30">
        <v>1525.5</v>
      </c>
      <c r="R532" s="33">
        <v>1017</v>
      </c>
      <c r="S532" s="33">
        <f t="shared" si="73"/>
        <v>1525.5</v>
      </c>
      <c r="T532" s="30">
        <v>1017</v>
      </c>
      <c r="U532" s="31">
        <v>1525.5</v>
      </c>
      <c r="V532" s="33">
        <v>1017</v>
      </c>
      <c r="W532" s="36">
        <v>1525.5</v>
      </c>
      <c r="X532" s="55">
        <v>1017</v>
      </c>
      <c r="Y532" s="55">
        <v>1525</v>
      </c>
      <c r="Z532" s="33">
        <v>1017</v>
      </c>
      <c r="AA532" s="37">
        <v>1525.5</v>
      </c>
      <c r="AB532" s="42">
        <v>1000</v>
      </c>
      <c r="AC532" s="43">
        <f t="shared" si="74"/>
        <v>1500</v>
      </c>
      <c r="AD532" s="33">
        <f>1000*(1+2%)</f>
        <v>1020</v>
      </c>
      <c r="AE532" s="33">
        <f t="shared" si="83"/>
        <v>1530</v>
      </c>
      <c r="AF532" s="30">
        <v>1017</v>
      </c>
      <c r="AG532" s="48">
        <f t="shared" si="84"/>
        <v>1525.5</v>
      </c>
      <c r="AH532" s="44">
        <v>226.81</v>
      </c>
      <c r="AI532" s="44">
        <f t="shared" si="75"/>
        <v>340.21500000000003</v>
      </c>
      <c r="AJ532" s="79">
        <v>1000</v>
      </c>
      <c r="AK532" s="79">
        <v>1500</v>
      </c>
      <c r="AL532" s="94" t="s">
        <v>1215</v>
      </c>
      <c r="AM532" s="93" t="s">
        <v>783</v>
      </c>
    </row>
    <row r="533" spans="1:39" ht="99.15" hidden="1" customHeight="1" x14ac:dyDescent="0.3">
      <c r="A533" s="23">
        <v>507</v>
      </c>
      <c r="B533" s="24" t="s">
        <v>677</v>
      </c>
      <c r="C533" s="23" t="s">
        <v>15</v>
      </c>
      <c r="D533" s="24" t="s">
        <v>500</v>
      </c>
      <c r="E533" s="25"/>
      <c r="F533" s="23" t="s">
        <v>13</v>
      </c>
      <c r="G533" s="71">
        <v>1000</v>
      </c>
      <c r="H533" s="71">
        <f t="shared" si="76"/>
        <v>1500</v>
      </c>
      <c r="K533" s="21"/>
      <c r="M533" s="71">
        <v>1000</v>
      </c>
      <c r="N533" s="71">
        <f t="shared" si="72"/>
        <v>1500</v>
      </c>
      <c r="O533" s="29"/>
      <c r="P533" s="30">
        <v>1017</v>
      </c>
      <c r="Q533" s="30">
        <v>1525.5</v>
      </c>
      <c r="R533" s="33">
        <v>1017</v>
      </c>
      <c r="S533" s="33">
        <f t="shared" si="73"/>
        <v>1525.5</v>
      </c>
      <c r="T533" s="30">
        <v>1017</v>
      </c>
      <c r="U533" s="31">
        <v>1525.5</v>
      </c>
      <c r="V533" s="33">
        <v>1017</v>
      </c>
      <c r="W533" s="36">
        <v>1525.5</v>
      </c>
      <c r="X533" s="55">
        <v>1017</v>
      </c>
      <c r="Y533" s="55">
        <v>1525</v>
      </c>
      <c r="Z533" s="33">
        <v>1017</v>
      </c>
      <c r="AA533" s="37">
        <v>1525.5</v>
      </c>
      <c r="AB533" s="42">
        <v>1000</v>
      </c>
      <c r="AC533" s="43">
        <f t="shared" si="74"/>
        <v>1500</v>
      </c>
      <c r="AD533" s="33">
        <f>1000*(1+2%)</f>
        <v>1020</v>
      </c>
      <c r="AE533" s="33">
        <f t="shared" si="83"/>
        <v>1530</v>
      </c>
      <c r="AF533" s="30">
        <v>1017</v>
      </c>
      <c r="AG533" s="48">
        <f t="shared" si="84"/>
        <v>1525.5</v>
      </c>
      <c r="AH533" s="44">
        <v>226.81</v>
      </c>
      <c r="AI533" s="44">
        <f t="shared" si="75"/>
        <v>340.21500000000003</v>
      </c>
      <c r="AJ533" s="79">
        <v>1000</v>
      </c>
      <c r="AK533" s="79">
        <v>1500</v>
      </c>
      <c r="AL533" s="92" t="s">
        <v>908</v>
      </c>
      <c r="AM533" s="93" t="s">
        <v>783</v>
      </c>
    </row>
    <row r="534" spans="1:39" ht="182.4" hidden="1" x14ac:dyDescent="0.3">
      <c r="A534" s="26">
        <v>508</v>
      </c>
      <c r="B534" s="24" t="s">
        <v>475</v>
      </c>
      <c r="C534" s="23" t="s">
        <v>501</v>
      </c>
      <c r="D534" s="24" t="s">
        <v>502</v>
      </c>
      <c r="E534" s="25" t="s">
        <v>682</v>
      </c>
      <c r="F534" s="23" t="s">
        <v>126</v>
      </c>
      <c r="G534" s="71">
        <v>2000</v>
      </c>
      <c r="H534" s="71">
        <f t="shared" si="76"/>
        <v>3000</v>
      </c>
      <c r="K534" s="21"/>
      <c r="M534" s="71">
        <v>2000</v>
      </c>
      <c r="N534" s="71">
        <f t="shared" si="72"/>
        <v>3000</v>
      </c>
      <c r="O534" s="29"/>
      <c r="P534" s="30">
        <v>2033</v>
      </c>
      <c r="Q534" s="30">
        <v>3049.5</v>
      </c>
      <c r="R534" s="33">
        <v>2033</v>
      </c>
      <c r="S534" s="33">
        <f t="shared" si="73"/>
        <v>3049.5</v>
      </c>
      <c r="T534" s="30">
        <v>2033</v>
      </c>
      <c r="U534" s="31">
        <v>3049.5</v>
      </c>
      <c r="V534" s="33">
        <v>2033</v>
      </c>
      <c r="W534" s="36">
        <v>3049.5</v>
      </c>
      <c r="X534" s="55">
        <v>2034</v>
      </c>
      <c r="Y534" s="55">
        <v>3050</v>
      </c>
      <c r="Z534" s="33">
        <v>2033</v>
      </c>
      <c r="AA534" s="37">
        <v>3049.5</v>
      </c>
      <c r="AB534" s="42">
        <v>2000</v>
      </c>
      <c r="AC534" s="43">
        <f t="shared" si="74"/>
        <v>3000</v>
      </c>
      <c r="AD534" s="33">
        <f>2000*(1+2%)</f>
        <v>2040</v>
      </c>
      <c r="AE534" s="33">
        <f t="shared" si="83"/>
        <v>3060</v>
      </c>
      <c r="AF534" s="30">
        <v>2033</v>
      </c>
      <c r="AG534" s="48">
        <f t="shared" si="84"/>
        <v>3049.5</v>
      </c>
      <c r="AH534" s="44">
        <v>145.44</v>
      </c>
      <c r="AI534" s="44">
        <f t="shared" si="75"/>
        <v>218.16</v>
      </c>
      <c r="AJ534" s="79">
        <v>2000</v>
      </c>
      <c r="AK534" s="79">
        <v>3000</v>
      </c>
      <c r="AL534" s="94" t="s">
        <v>1216</v>
      </c>
      <c r="AM534" s="93" t="s">
        <v>783</v>
      </c>
    </row>
    <row r="535" spans="1:39" ht="99.15" hidden="1" customHeight="1" x14ac:dyDescent="0.3">
      <c r="A535" s="23">
        <v>509</v>
      </c>
      <c r="B535" s="24" t="s">
        <v>677</v>
      </c>
      <c r="C535" s="23" t="s">
        <v>57</v>
      </c>
      <c r="D535" s="24" t="s">
        <v>503</v>
      </c>
      <c r="E535" s="25" t="s">
        <v>683</v>
      </c>
      <c r="F535" s="23" t="s">
        <v>13</v>
      </c>
      <c r="G535" s="81">
        <v>1500</v>
      </c>
      <c r="H535" s="81">
        <f t="shared" si="76"/>
        <v>2250</v>
      </c>
      <c r="K535" s="21"/>
      <c r="M535" s="81">
        <v>1500</v>
      </c>
      <c r="N535" s="81">
        <f t="shared" si="72"/>
        <v>2250</v>
      </c>
      <c r="O535" s="29"/>
      <c r="P535" s="30">
        <v>2033</v>
      </c>
      <c r="Q535" s="30">
        <v>3049.5</v>
      </c>
      <c r="R535" s="33">
        <v>2033</v>
      </c>
      <c r="S535" s="33">
        <f t="shared" si="73"/>
        <v>3049.5</v>
      </c>
      <c r="T535" s="30">
        <v>2033</v>
      </c>
      <c r="U535" s="30">
        <v>3049.5</v>
      </c>
      <c r="V535" s="33">
        <v>2033</v>
      </c>
      <c r="W535" s="36">
        <v>3049.5</v>
      </c>
      <c r="X535" s="55">
        <v>2034</v>
      </c>
      <c r="Y535" s="55">
        <v>3050</v>
      </c>
      <c r="Z535" s="33">
        <v>2033</v>
      </c>
      <c r="AA535" s="37">
        <v>3049.5</v>
      </c>
      <c r="AB535" s="42">
        <v>1500</v>
      </c>
      <c r="AC535" s="43">
        <f t="shared" si="74"/>
        <v>2250</v>
      </c>
      <c r="AD535" s="33">
        <f>2000*(1+2%)</f>
        <v>2040</v>
      </c>
      <c r="AE535" s="33">
        <f t="shared" si="83"/>
        <v>3060</v>
      </c>
      <c r="AF535" s="30">
        <v>2033</v>
      </c>
      <c r="AG535" s="48">
        <f t="shared" si="84"/>
        <v>3049.5</v>
      </c>
      <c r="AH535" s="44">
        <v>2078.0300000000002</v>
      </c>
      <c r="AI535" s="44">
        <f t="shared" si="75"/>
        <v>3117.0450000000001</v>
      </c>
      <c r="AJ535" s="79">
        <v>2000</v>
      </c>
      <c r="AK535" s="79">
        <v>3000</v>
      </c>
      <c r="AL535" s="94" t="s">
        <v>1217</v>
      </c>
      <c r="AM535" s="93" t="s">
        <v>783</v>
      </c>
    </row>
    <row r="536" spans="1:39" ht="99.15" hidden="1" customHeight="1" x14ac:dyDescent="0.3">
      <c r="A536" s="26">
        <v>510</v>
      </c>
      <c r="B536" s="24" t="s">
        <v>677</v>
      </c>
      <c r="C536" s="23" t="s">
        <v>57</v>
      </c>
      <c r="D536" s="24" t="s">
        <v>504</v>
      </c>
      <c r="E536" s="25" t="s">
        <v>683</v>
      </c>
      <c r="F536" s="23" t="s">
        <v>13</v>
      </c>
      <c r="G536" s="81">
        <v>1600</v>
      </c>
      <c r="H536" s="81">
        <f t="shared" si="76"/>
        <v>2400</v>
      </c>
      <c r="K536" s="21"/>
      <c r="M536" s="81">
        <v>1600</v>
      </c>
      <c r="N536" s="81">
        <f t="shared" si="72"/>
        <v>2400</v>
      </c>
      <c r="O536" s="29"/>
      <c r="P536" s="30">
        <v>2033</v>
      </c>
      <c r="Q536" s="30">
        <v>3049.5</v>
      </c>
      <c r="R536" s="33">
        <v>2033</v>
      </c>
      <c r="S536" s="33">
        <f t="shared" si="73"/>
        <v>3049.5</v>
      </c>
      <c r="T536" s="30">
        <v>2033</v>
      </c>
      <c r="U536" s="30">
        <v>3049.5</v>
      </c>
      <c r="V536" s="33">
        <v>2033</v>
      </c>
      <c r="W536" s="36">
        <v>3049.5</v>
      </c>
      <c r="X536" s="55">
        <v>2034</v>
      </c>
      <c r="Y536" s="55">
        <v>3050</v>
      </c>
      <c r="Z536" s="33">
        <v>2033</v>
      </c>
      <c r="AA536" s="37">
        <v>3049.5</v>
      </c>
      <c r="AB536" s="42">
        <v>1600</v>
      </c>
      <c r="AC536" s="43">
        <f t="shared" si="74"/>
        <v>2400</v>
      </c>
      <c r="AD536" s="33">
        <f>2000*(1+2%)</f>
        <v>2040</v>
      </c>
      <c r="AE536" s="33">
        <f t="shared" si="83"/>
        <v>3060</v>
      </c>
      <c r="AF536" s="30">
        <v>2033</v>
      </c>
      <c r="AG536" s="48">
        <f t="shared" si="84"/>
        <v>3049.5</v>
      </c>
      <c r="AH536" s="44">
        <v>2081.2800000000002</v>
      </c>
      <c r="AI536" s="44">
        <f t="shared" si="75"/>
        <v>3121.92</v>
      </c>
      <c r="AJ536" s="79">
        <v>2000</v>
      </c>
      <c r="AK536" s="79">
        <v>3000</v>
      </c>
      <c r="AL536" s="94"/>
      <c r="AM536" s="94"/>
    </row>
    <row r="537" spans="1:39" ht="99.15" hidden="1" customHeight="1" x14ac:dyDescent="0.3">
      <c r="A537" s="23">
        <v>511</v>
      </c>
      <c r="B537" s="24" t="s">
        <v>677</v>
      </c>
      <c r="C537" s="23" t="s">
        <v>57</v>
      </c>
      <c r="D537" s="24" t="s">
        <v>505</v>
      </c>
      <c r="E537" s="25" t="s">
        <v>683</v>
      </c>
      <c r="F537" s="23" t="s">
        <v>13</v>
      </c>
      <c r="G537" s="71">
        <v>1000</v>
      </c>
      <c r="H537" s="71">
        <f t="shared" si="76"/>
        <v>1500</v>
      </c>
      <c r="K537" s="21"/>
      <c r="M537" s="71">
        <v>1000</v>
      </c>
      <c r="N537" s="71">
        <f t="shared" si="72"/>
        <v>1500</v>
      </c>
      <c r="O537" s="29"/>
      <c r="P537" s="30">
        <v>1017</v>
      </c>
      <c r="Q537" s="30">
        <v>1525.5</v>
      </c>
      <c r="R537" s="33">
        <v>1017</v>
      </c>
      <c r="S537" s="33">
        <f t="shared" si="73"/>
        <v>1525.5</v>
      </c>
      <c r="T537" s="30">
        <v>1017</v>
      </c>
      <c r="U537" s="30">
        <v>1525.5</v>
      </c>
      <c r="V537" s="33">
        <v>1017</v>
      </c>
      <c r="W537" s="36">
        <v>1525.5</v>
      </c>
      <c r="X537" s="55">
        <v>1017</v>
      </c>
      <c r="Y537" s="55">
        <v>1525</v>
      </c>
      <c r="Z537" s="33">
        <v>1017</v>
      </c>
      <c r="AA537" s="37">
        <v>1525.5</v>
      </c>
      <c r="AB537" s="42">
        <v>1000</v>
      </c>
      <c r="AC537" s="43">
        <f t="shared" si="74"/>
        <v>1500</v>
      </c>
      <c r="AD537" s="33">
        <f>1000*(1+2%)</f>
        <v>1020</v>
      </c>
      <c r="AE537" s="33">
        <f t="shared" si="83"/>
        <v>1530</v>
      </c>
      <c r="AF537" s="30">
        <v>1017</v>
      </c>
      <c r="AG537" s="48">
        <f t="shared" si="84"/>
        <v>1525.5</v>
      </c>
      <c r="AH537" s="44">
        <v>643.79</v>
      </c>
      <c r="AI537" s="44">
        <f t="shared" si="75"/>
        <v>965.68499999999995</v>
      </c>
      <c r="AJ537" s="79">
        <v>1000</v>
      </c>
      <c r="AK537" s="79">
        <v>1500</v>
      </c>
      <c r="AL537" s="94" t="s">
        <v>1218</v>
      </c>
      <c r="AM537" s="93" t="s">
        <v>783</v>
      </c>
    </row>
    <row r="538" spans="1:39" ht="99.15" hidden="1" customHeight="1" x14ac:dyDescent="0.3">
      <c r="A538" s="26">
        <v>512</v>
      </c>
      <c r="B538" s="24" t="s">
        <v>677</v>
      </c>
      <c r="C538" s="23" t="s">
        <v>57</v>
      </c>
      <c r="D538" s="24" t="s">
        <v>506</v>
      </c>
      <c r="E538" s="25" t="s">
        <v>683</v>
      </c>
      <c r="F538" s="23" t="s">
        <v>13</v>
      </c>
      <c r="G538" s="71">
        <v>1000</v>
      </c>
      <c r="H538" s="71">
        <f t="shared" si="76"/>
        <v>1500</v>
      </c>
      <c r="K538" s="21"/>
      <c r="M538" s="71">
        <v>1000</v>
      </c>
      <c r="N538" s="71">
        <f t="shared" si="72"/>
        <v>1500</v>
      </c>
      <c r="O538" s="29"/>
      <c r="P538" s="30">
        <v>1017</v>
      </c>
      <c r="Q538" s="30">
        <v>1525.5</v>
      </c>
      <c r="R538" s="33">
        <v>1017</v>
      </c>
      <c r="S538" s="33">
        <f t="shared" si="73"/>
        <v>1525.5</v>
      </c>
      <c r="T538" s="30">
        <v>1017</v>
      </c>
      <c r="U538" s="30">
        <v>1525.5</v>
      </c>
      <c r="V538" s="33">
        <v>1017</v>
      </c>
      <c r="W538" s="36">
        <v>1525.5</v>
      </c>
      <c r="X538" s="55">
        <v>1017</v>
      </c>
      <c r="Y538" s="55">
        <v>1525</v>
      </c>
      <c r="Z538" s="33">
        <v>1017</v>
      </c>
      <c r="AA538" s="37">
        <v>1525.5</v>
      </c>
      <c r="AB538" s="42">
        <v>1000</v>
      </c>
      <c r="AC538" s="43">
        <f t="shared" si="74"/>
        <v>1500</v>
      </c>
      <c r="AD538" s="33">
        <f>1000*(1+2%)</f>
        <v>1020</v>
      </c>
      <c r="AE538" s="33">
        <f t="shared" si="83"/>
        <v>1530</v>
      </c>
      <c r="AF538" s="30">
        <v>1017</v>
      </c>
      <c r="AG538" s="48">
        <f t="shared" si="84"/>
        <v>1525.5</v>
      </c>
      <c r="AH538" s="44">
        <v>847.92</v>
      </c>
      <c r="AI538" s="44">
        <f t="shared" si="75"/>
        <v>1271.8799999999999</v>
      </c>
      <c r="AJ538" s="79">
        <v>1000</v>
      </c>
      <c r="AK538" s="79">
        <v>1500</v>
      </c>
      <c r="AL538" s="94" t="s">
        <v>1219</v>
      </c>
      <c r="AM538" s="93" t="s">
        <v>783</v>
      </c>
    </row>
    <row r="539" spans="1:39" ht="99.15" hidden="1" customHeight="1" x14ac:dyDescent="0.3">
      <c r="A539" s="23">
        <v>513</v>
      </c>
      <c r="B539" s="24" t="s">
        <v>677</v>
      </c>
      <c r="C539" s="23" t="s">
        <v>146</v>
      </c>
      <c r="D539" s="24" t="s">
        <v>507</v>
      </c>
      <c r="E539" s="25"/>
      <c r="F539" s="23" t="s">
        <v>13</v>
      </c>
      <c r="G539" s="81">
        <v>350</v>
      </c>
      <c r="H539" s="81">
        <f t="shared" si="76"/>
        <v>525</v>
      </c>
      <c r="K539" s="21"/>
      <c r="M539" s="81">
        <v>350</v>
      </c>
      <c r="N539" s="81">
        <f t="shared" si="72"/>
        <v>525</v>
      </c>
      <c r="O539" s="29"/>
      <c r="P539" s="30">
        <v>600</v>
      </c>
      <c r="Q539" s="30">
        <v>900</v>
      </c>
      <c r="R539" s="33">
        <v>600</v>
      </c>
      <c r="S539" s="33">
        <f t="shared" si="73"/>
        <v>900</v>
      </c>
      <c r="T539" s="30">
        <v>600</v>
      </c>
      <c r="U539" s="30">
        <v>900</v>
      </c>
      <c r="V539" s="33">
        <v>600</v>
      </c>
      <c r="W539" s="36">
        <v>900</v>
      </c>
      <c r="X539" s="55">
        <v>610</v>
      </c>
      <c r="Y539" s="55">
        <v>915</v>
      </c>
      <c r="Z539" s="33">
        <v>600</v>
      </c>
      <c r="AA539" s="37">
        <v>900</v>
      </c>
      <c r="AB539" s="42">
        <v>350</v>
      </c>
      <c r="AC539" s="43">
        <f t="shared" si="74"/>
        <v>525</v>
      </c>
      <c r="AD539" s="33">
        <f>600*(1+2%)</f>
        <v>612</v>
      </c>
      <c r="AE539" s="33">
        <f t="shared" si="83"/>
        <v>918</v>
      </c>
      <c r="AF539" s="30">
        <v>600</v>
      </c>
      <c r="AG539" s="48">
        <f t="shared" si="84"/>
        <v>900</v>
      </c>
      <c r="AH539" s="44">
        <v>911.72</v>
      </c>
      <c r="AI539" s="44">
        <f t="shared" si="75"/>
        <v>1367.58</v>
      </c>
      <c r="AJ539" s="79">
        <v>600</v>
      </c>
      <c r="AK539" s="79">
        <v>900</v>
      </c>
      <c r="AL539" s="94" t="s">
        <v>1220</v>
      </c>
      <c r="AM539" s="93" t="s">
        <v>783</v>
      </c>
    </row>
    <row r="540" spans="1:39" ht="99.15" hidden="1" customHeight="1" x14ac:dyDescent="0.3">
      <c r="A540" s="26">
        <v>514</v>
      </c>
      <c r="B540" s="24" t="s">
        <v>677</v>
      </c>
      <c r="C540" s="23" t="s">
        <v>146</v>
      </c>
      <c r="D540" s="24" t="s">
        <v>508</v>
      </c>
      <c r="E540" s="25"/>
      <c r="F540" s="23" t="s">
        <v>13</v>
      </c>
      <c r="G540" s="71">
        <v>2000</v>
      </c>
      <c r="H540" s="71">
        <f t="shared" si="76"/>
        <v>3000</v>
      </c>
      <c r="K540" s="21"/>
      <c r="M540" s="71">
        <v>2000</v>
      </c>
      <c r="N540" s="71">
        <f t="shared" ref="N540:N589" si="85">M540*1.5</f>
        <v>3000</v>
      </c>
      <c r="O540" s="29"/>
      <c r="P540" s="30">
        <v>2033</v>
      </c>
      <c r="Q540" s="30">
        <v>3049.5</v>
      </c>
      <c r="R540" s="33">
        <v>2033</v>
      </c>
      <c r="S540" s="33">
        <f t="shared" ref="S540:S589" si="86">SUM(R540+R540*0.5)</f>
        <v>3049.5</v>
      </c>
      <c r="T540" s="30">
        <v>2033</v>
      </c>
      <c r="U540" s="31">
        <v>3049.5</v>
      </c>
      <c r="V540" s="33">
        <v>2033</v>
      </c>
      <c r="W540" s="36">
        <v>3049.5</v>
      </c>
      <c r="X540" s="55">
        <v>2034</v>
      </c>
      <c r="Y540" s="55">
        <v>3050</v>
      </c>
      <c r="Z540" s="33">
        <v>2033</v>
      </c>
      <c r="AA540" s="37">
        <v>3049.5</v>
      </c>
      <c r="AB540" s="42">
        <v>2000</v>
      </c>
      <c r="AC540" s="43">
        <f t="shared" ref="AC540:AC587" si="87">AB540+AB540*0.5</f>
        <v>3000</v>
      </c>
      <c r="AD540" s="33">
        <f>2000*(1+2%)</f>
        <v>2040</v>
      </c>
      <c r="AE540" s="33">
        <f t="shared" si="83"/>
        <v>3060</v>
      </c>
      <c r="AF540" s="30">
        <v>2033</v>
      </c>
      <c r="AG540" s="48">
        <f t="shared" si="84"/>
        <v>3049.5</v>
      </c>
      <c r="AH540" s="44">
        <v>5522.36</v>
      </c>
      <c r="AI540" s="44">
        <f t="shared" si="75"/>
        <v>8283.5399999999991</v>
      </c>
      <c r="AJ540" s="79">
        <v>2000</v>
      </c>
      <c r="AK540" s="79">
        <v>3000</v>
      </c>
      <c r="AL540" s="94" t="s">
        <v>1221</v>
      </c>
      <c r="AM540" s="93" t="s">
        <v>783</v>
      </c>
    </row>
    <row r="541" spans="1:39" ht="99.15" hidden="1" customHeight="1" x14ac:dyDescent="0.3">
      <c r="A541" s="23">
        <v>515</v>
      </c>
      <c r="B541" s="24" t="s">
        <v>677</v>
      </c>
      <c r="C541" s="23" t="s">
        <v>146</v>
      </c>
      <c r="D541" s="24" t="s">
        <v>509</v>
      </c>
      <c r="E541" s="25"/>
      <c r="F541" s="23" t="s">
        <v>13</v>
      </c>
      <c r="G541" s="81">
        <v>1500</v>
      </c>
      <c r="H541" s="81">
        <f t="shared" si="76"/>
        <v>2250</v>
      </c>
      <c r="K541" s="21"/>
      <c r="M541" s="81">
        <v>1500</v>
      </c>
      <c r="N541" s="81">
        <f t="shared" si="85"/>
        <v>2250</v>
      </c>
      <c r="O541" s="29"/>
      <c r="P541" s="30">
        <v>2542</v>
      </c>
      <c r="Q541" s="30">
        <v>3813</v>
      </c>
      <c r="R541" s="33">
        <v>2542</v>
      </c>
      <c r="S541" s="33">
        <f t="shared" si="86"/>
        <v>3813</v>
      </c>
      <c r="T541" s="30">
        <v>2542</v>
      </c>
      <c r="U541" s="30">
        <v>3813</v>
      </c>
      <c r="V541" s="33">
        <v>2542</v>
      </c>
      <c r="W541" s="36">
        <v>3813</v>
      </c>
      <c r="X541" s="55">
        <v>2542</v>
      </c>
      <c r="Y541" s="55">
        <v>3813</v>
      </c>
      <c r="Z541" s="33">
        <v>2542</v>
      </c>
      <c r="AA541" s="37">
        <v>3813</v>
      </c>
      <c r="AB541" s="42">
        <v>1500</v>
      </c>
      <c r="AC541" s="43">
        <f t="shared" si="87"/>
        <v>2250</v>
      </c>
      <c r="AD541" s="33">
        <f>2500*(1+2%)</f>
        <v>2550</v>
      </c>
      <c r="AE541" s="33">
        <f t="shared" si="83"/>
        <v>3825</v>
      </c>
      <c r="AF541" s="30">
        <v>2542</v>
      </c>
      <c r="AG541" s="48">
        <f t="shared" si="84"/>
        <v>3813</v>
      </c>
      <c r="AH541" s="44">
        <v>5522.36</v>
      </c>
      <c r="AI541" s="44">
        <f t="shared" ref="AI541:AI578" si="88">AH541*1.5</f>
        <v>8283.5399999999991</v>
      </c>
      <c r="AJ541" s="79">
        <v>2500</v>
      </c>
      <c r="AK541" s="79">
        <v>3750</v>
      </c>
      <c r="AL541" s="94" t="s">
        <v>1222</v>
      </c>
      <c r="AM541" s="93" t="s">
        <v>783</v>
      </c>
    </row>
    <row r="542" spans="1:39" ht="99.15" hidden="1" customHeight="1" x14ac:dyDescent="0.3">
      <c r="A542" s="26">
        <v>516</v>
      </c>
      <c r="B542" s="24" t="s">
        <v>677</v>
      </c>
      <c r="C542" s="23" t="s">
        <v>146</v>
      </c>
      <c r="D542" s="24" t="s">
        <v>510</v>
      </c>
      <c r="E542" s="25"/>
      <c r="F542" s="23" t="s">
        <v>511</v>
      </c>
      <c r="G542" s="71">
        <v>1000</v>
      </c>
      <c r="H542" s="71">
        <f t="shared" si="76"/>
        <v>1500</v>
      </c>
      <c r="K542" s="21"/>
      <c r="M542" s="71">
        <v>1000</v>
      </c>
      <c r="N542" s="71">
        <f t="shared" si="85"/>
        <v>1500</v>
      </c>
      <c r="O542" s="29"/>
      <c r="P542" s="30">
        <v>1017</v>
      </c>
      <c r="Q542" s="30">
        <v>1525.5</v>
      </c>
      <c r="R542" s="33">
        <v>1017</v>
      </c>
      <c r="S542" s="33">
        <f t="shared" si="86"/>
        <v>1525.5</v>
      </c>
      <c r="T542" s="30">
        <v>1017</v>
      </c>
      <c r="U542" s="30">
        <v>1525.5</v>
      </c>
      <c r="V542" s="33">
        <v>1017</v>
      </c>
      <c r="W542" s="36">
        <v>1525.5</v>
      </c>
      <c r="X542" s="55">
        <v>1017</v>
      </c>
      <c r="Y542" s="55">
        <v>1525</v>
      </c>
      <c r="Z542" s="33">
        <v>1017</v>
      </c>
      <c r="AA542" s="37">
        <v>1525.5</v>
      </c>
      <c r="AB542" s="42">
        <v>900</v>
      </c>
      <c r="AC542" s="43">
        <f t="shared" si="87"/>
        <v>1350</v>
      </c>
      <c r="AD542" s="33">
        <f>1000*(1+2%)</f>
        <v>1020</v>
      </c>
      <c r="AE542" s="33">
        <f t="shared" si="83"/>
        <v>1530</v>
      </c>
      <c r="AF542" s="30">
        <v>1017</v>
      </c>
      <c r="AG542" s="48">
        <f t="shared" si="84"/>
        <v>1525.5</v>
      </c>
      <c r="AH542" s="44">
        <v>359.16</v>
      </c>
      <c r="AI542" s="44">
        <f t="shared" si="88"/>
        <v>538.74</v>
      </c>
      <c r="AJ542" s="79">
        <v>1000</v>
      </c>
      <c r="AK542" s="79">
        <v>1500</v>
      </c>
      <c r="AL542" s="94"/>
      <c r="AM542" s="94"/>
    </row>
    <row r="543" spans="1:39" ht="99.15" hidden="1" customHeight="1" x14ac:dyDescent="0.3">
      <c r="A543" s="23">
        <v>517</v>
      </c>
      <c r="B543" s="24" t="s">
        <v>677</v>
      </c>
      <c r="C543" s="23" t="s">
        <v>146</v>
      </c>
      <c r="D543" s="24" t="s">
        <v>512</v>
      </c>
      <c r="E543" s="25"/>
      <c r="F543" s="23" t="s">
        <v>511</v>
      </c>
      <c r="G543" s="71">
        <v>1200</v>
      </c>
      <c r="H543" s="71">
        <f t="shared" ref="H543:H589" si="89">G543*1.5</f>
        <v>1800</v>
      </c>
      <c r="K543" s="21"/>
      <c r="M543" s="71">
        <v>1200</v>
      </c>
      <c r="N543" s="71">
        <f t="shared" si="85"/>
        <v>1800</v>
      </c>
      <c r="O543" s="29"/>
      <c r="P543" s="30">
        <v>1220</v>
      </c>
      <c r="Q543" s="30">
        <v>1830</v>
      </c>
      <c r="R543" s="33">
        <v>1220</v>
      </c>
      <c r="S543" s="33">
        <f t="shared" si="86"/>
        <v>1830</v>
      </c>
      <c r="T543" s="30">
        <v>1220</v>
      </c>
      <c r="U543" s="30">
        <v>1830</v>
      </c>
      <c r="V543" s="33">
        <v>1220</v>
      </c>
      <c r="W543" s="36">
        <v>1830</v>
      </c>
      <c r="X543" s="55">
        <v>1220</v>
      </c>
      <c r="Y543" s="55">
        <v>1830</v>
      </c>
      <c r="Z543" s="33">
        <v>1220</v>
      </c>
      <c r="AA543" s="37">
        <v>1830</v>
      </c>
      <c r="AB543" s="42">
        <v>1000</v>
      </c>
      <c r="AC543" s="43">
        <f t="shared" si="87"/>
        <v>1500</v>
      </c>
      <c r="AD543" s="33">
        <f>1200*(1+2%)</f>
        <v>1224</v>
      </c>
      <c r="AE543" s="33">
        <f t="shared" si="83"/>
        <v>1836</v>
      </c>
      <c r="AF543" s="30">
        <v>1220</v>
      </c>
      <c r="AG543" s="48">
        <f t="shared" si="84"/>
        <v>1830</v>
      </c>
      <c r="AH543" s="44">
        <v>645</v>
      </c>
      <c r="AI543" s="44">
        <f t="shared" si="88"/>
        <v>967.5</v>
      </c>
      <c r="AJ543" s="79">
        <v>1200</v>
      </c>
      <c r="AK543" s="79">
        <v>1800</v>
      </c>
      <c r="AL543" s="94"/>
      <c r="AM543" s="94"/>
    </row>
    <row r="544" spans="1:39" ht="136.80000000000001" hidden="1" x14ac:dyDescent="0.3">
      <c r="A544" s="26">
        <v>518</v>
      </c>
      <c r="B544" s="24" t="s">
        <v>677</v>
      </c>
      <c r="C544" s="23" t="s">
        <v>146</v>
      </c>
      <c r="D544" s="24" t="s">
        <v>513</v>
      </c>
      <c r="E544" s="25" t="s">
        <v>684</v>
      </c>
      <c r="F544" s="23" t="s">
        <v>514</v>
      </c>
      <c r="G544" s="71">
        <v>10000</v>
      </c>
      <c r="H544" s="71">
        <f t="shared" si="89"/>
        <v>15000</v>
      </c>
      <c r="K544" s="21"/>
      <c r="M544" s="71">
        <v>10000</v>
      </c>
      <c r="N544" s="71">
        <f t="shared" si="85"/>
        <v>15000</v>
      </c>
      <c r="O544" s="29"/>
      <c r="P544" s="30">
        <v>10167</v>
      </c>
      <c r="Q544" s="30">
        <v>15250.5</v>
      </c>
      <c r="R544" s="33">
        <v>10167</v>
      </c>
      <c r="S544" s="33">
        <f t="shared" si="86"/>
        <v>15250.5</v>
      </c>
      <c r="T544" s="30">
        <v>10167</v>
      </c>
      <c r="U544" s="30">
        <v>15250.5</v>
      </c>
      <c r="V544" s="33">
        <v>10167</v>
      </c>
      <c r="W544" s="36">
        <v>15250.5</v>
      </c>
      <c r="X544" s="55">
        <v>10167</v>
      </c>
      <c r="Y544" s="55">
        <v>15250</v>
      </c>
      <c r="Z544" s="33">
        <v>10167</v>
      </c>
      <c r="AA544" s="37">
        <v>15250.5</v>
      </c>
      <c r="AB544" s="42">
        <v>6500</v>
      </c>
      <c r="AC544" s="43">
        <f t="shared" si="87"/>
        <v>9750</v>
      </c>
      <c r="AD544" s="33">
        <f>10000*(1+2%)</f>
        <v>10200</v>
      </c>
      <c r="AE544" s="33">
        <f t="shared" si="83"/>
        <v>15300</v>
      </c>
      <c r="AF544" s="30">
        <v>10167</v>
      </c>
      <c r="AG544" s="48">
        <f t="shared" si="84"/>
        <v>15250.5</v>
      </c>
      <c r="AH544" s="44">
        <v>7098.1</v>
      </c>
      <c r="AI544" s="44">
        <f t="shared" si="88"/>
        <v>10647.150000000001</v>
      </c>
      <c r="AJ544" s="79">
        <v>10000</v>
      </c>
      <c r="AK544" s="79">
        <v>15000</v>
      </c>
      <c r="AL544" s="94"/>
      <c r="AM544" s="94"/>
    </row>
    <row r="545" spans="1:39" ht="136.80000000000001" hidden="1" x14ac:dyDescent="0.3">
      <c r="A545" s="23">
        <v>519</v>
      </c>
      <c r="B545" s="24" t="s">
        <v>677</v>
      </c>
      <c r="C545" s="23" t="s">
        <v>146</v>
      </c>
      <c r="D545" s="24" t="s">
        <v>515</v>
      </c>
      <c r="E545" s="25" t="s">
        <v>685</v>
      </c>
      <c r="F545" s="23" t="s">
        <v>126</v>
      </c>
      <c r="G545" s="71">
        <v>1000</v>
      </c>
      <c r="H545" s="71">
        <f t="shared" si="89"/>
        <v>1500</v>
      </c>
      <c r="K545" s="21"/>
      <c r="M545" s="71">
        <v>1000</v>
      </c>
      <c r="N545" s="71">
        <f t="shared" si="85"/>
        <v>1500</v>
      </c>
      <c r="O545" s="29"/>
      <c r="P545" s="30">
        <v>1017</v>
      </c>
      <c r="Q545" s="30">
        <v>1525.5</v>
      </c>
      <c r="R545" s="33">
        <v>1017</v>
      </c>
      <c r="S545" s="33">
        <f t="shared" si="86"/>
        <v>1525.5</v>
      </c>
      <c r="T545" s="30">
        <v>1017</v>
      </c>
      <c r="U545" s="30">
        <v>1525.5</v>
      </c>
      <c r="V545" s="33">
        <v>1017</v>
      </c>
      <c r="W545" s="36">
        <v>1525.5</v>
      </c>
      <c r="X545" s="55">
        <v>1017</v>
      </c>
      <c r="Y545" s="55">
        <v>1525</v>
      </c>
      <c r="Z545" s="33">
        <v>1017</v>
      </c>
      <c r="AA545" s="37">
        <v>1525.5</v>
      </c>
      <c r="AB545" s="42">
        <v>1000</v>
      </c>
      <c r="AC545" s="43">
        <f t="shared" si="87"/>
        <v>1500</v>
      </c>
      <c r="AD545" s="33">
        <f>1000*(1+2%)</f>
        <v>1020</v>
      </c>
      <c r="AE545" s="33">
        <f t="shared" si="83"/>
        <v>1530</v>
      </c>
      <c r="AF545" s="30">
        <v>1017</v>
      </c>
      <c r="AG545" s="48">
        <f t="shared" si="84"/>
        <v>1525.5</v>
      </c>
      <c r="AH545" s="44">
        <v>237.32</v>
      </c>
      <c r="AI545" s="44">
        <f t="shared" si="88"/>
        <v>355.98</v>
      </c>
      <c r="AJ545" s="79">
        <v>1000</v>
      </c>
      <c r="AK545" s="79">
        <v>1500</v>
      </c>
      <c r="AL545" s="94"/>
      <c r="AM545" s="94"/>
    </row>
    <row r="546" spans="1:39" ht="136.80000000000001" hidden="1" x14ac:dyDescent="0.3">
      <c r="A546" s="26">
        <v>520</v>
      </c>
      <c r="B546" s="24" t="s">
        <v>677</v>
      </c>
      <c r="C546" s="23" t="s">
        <v>146</v>
      </c>
      <c r="D546" s="24" t="s">
        <v>516</v>
      </c>
      <c r="E546" s="25" t="s">
        <v>685</v>
      </c>
      <c r="F546" s="23" t="s">
        <v>126</v>
      </c>
      <c r="G546" s="71">
        <v>1100</v>
      </c>
      <c r="H546" s="71">
        <f t="shared" si="89"/>
        <v>1650</v>
      </c>
      <c r="K546" s="21"/>
      <c r="M546" s="71">
        <v>1100</v>
      </c>
      <c r="N546" s="71">
        <f t="shared" si="85"/>
        <v>1650</v>
      </c>
      <c r="O546" s="29"/>
      <c r="P546" s="30">
        <v>1118</v>
      </c>
      <c r="Q546" s="30">
        <v>1677</v>
      </c>
      <c r="R546" s="33">
        <v>1118</v>
      </c>
      <c r="S546" s="33">
        <f t="shared" si="86"/>
        <v>1677</v>
      </c>
      <c r="T546" s="30">
        <v>1118</v>
      </c>
      <c r="U546" s="30">
        <v>1677</v>
      </c>
      <c r="V546" s="33">
        <v>1118</v>
      </c>
      <c r="W546" s="36">
        <v>1677</v>
      </c>
      <c r="X546" s="55">
        <v>1119</v>
      </c>
      <c r="Y546" s="55">
        <v>1678</v>
      </c>
      <c r="Z546" s="33">
        <v>1118</v>
      </c>
      <c r="AA546" s="37">
        <v>1677</v>
      </c>
      <c r="AB546" s="42">
        <v>1200</v>
      </c>
      <c r="AC546" s="43">
        <f t="shared" si="87"/>
        <v>1800</v>
      </c>
      <c r="AD546" s="33">
        <f>1100*(1+2%)</f>
        <v>1122</v>
      </c>
      <c r="AE546" s="33">
        <f t="shared" si="83"/>
        <v>1683</v>
      </c>
      <c r="AF546" s="30">
        <v>1118</v>
      </c>
      <c r="AG546" s="48">
        <f t="shared" si="84"/>
        <v>1677</v>
      </c>
      <c r="AH546" s="44">
        <v>415.72</v>
      </c>
      <c r="AI546" s="44">
        <f t="shared" si="88"/>
        <v>623.58000000000004</v>
      </c>
      <c r="AJ546" s="79">
        <v>1100</v>
      </c>
      <c r="AK546" s="79">
        <v>1650</v>
      </c>
      <c r="AL546" s="94"/>
      <c r="AM546" s="94"/>
    </row>
    <row r="547" spans="1:39" ht="136.80000000000001" hidden="1" x14ac:dyDescent="0.3">
      <c r="A547" s="23">
        <v>521</v>
      </c>
      <c r="B547" s="24" t="s">
        <v>677</v>
      </c>
      <c r="C547" s="23" t="s">
        <v>146</v>
      </c>
      <c r="D547" s="24" t="s">
        <v>517</v>
      </c>
      <c r="E547" s="25" t="s">
        <v>685</v>
      </c>
      <c r="F547" s="23" t="s">
        <v>126</v>
      </c>
      <c r="G547" s="71">
        <v>1500</v>
      </c>
      <c r="H547" s="71">
        <f t="shared" si="89"/>
        <v>2250</v>
      </c>
      <c r="K547" s="21"/>
      <c r="M547" s="71">
        <v>1500</v>
      </c>
      <c r="N547" s="71">
        <f t="shared" si="85"/>
        <v>2250</v>
      </c>
      <c r="O547" s="29"/>
      <c r="P547" s="30">
        <v>1525</v>
      </c>
      <c r="Q547" s="30">
        <v>2287.5</v>
      </c>
      <c r="R547" s="33">
        <v>1525</v>
      </c>
      <c r="S547" s="33">
        <f t="shared" si="86"/>
        <v>2287.5</v>
      </c>
      <c r="T547" s="30">
        <v>1525</v>
      </c>
      <c r="U547" s="30">
        <v>2287.5</v>
      </c>
      <c r="V547" s="33">
        <v>1525</v>
      </c>
      <c r="W547" s="36">
        <v>2287.5</v>
      </c>
      <c r="X547" s="55">
        <v>1525</v>
      </c>
      <c r="Y547" s="55">
        <v>2288</v>
      </c>
      <c r="Z547" s="33">
        <v>1525</v>
      </c>
      <c r="AA547" s="37">
        <v>2287.5</v>
      </c>
      <c r="AB547" s="42">
        <v>1500</v>
      </c>
      <c r="AC547" s="43">
        <f t="shared" si="87"/>
        <v>2250</v>
      </c>
      <c r="AD547" s="33">
        <f>1500*(1+2%)</f>
        <v>1530</v>
      </c>
      <c r="AE547" s="33">
        <f t="shared" si="83"/>
        <v>2295</v>
      </c>
      <c r="AF547" s="30">
        <v>1525</v>
      </c>
      <c r="AG547" s="48">
        <f t="shared" si="84"/>
        <v>2287.5</v>
      </c>
      <c r="AH547" s="44">
        <v>550.80999999999995</v>
      </c>
      <c r="AI547" s="44">
        <f t="shared" si="88"/>
        <v>826.21499999999992</v>
      </c>
      <c r="AJ547" s="79">
        <v>1500</v>
      </c>
      <c r="AK547" s="79">
        <v>2250</v>
      </c>
      <c r="AL547" s="94" t="s">
        <v>1223</v>
      </c>
      <c r="AM547" s="93" t="s">
        <v>783</v>
      </c>
    </row>
    <row r="548" spans="1:39" ht="99.15" hidden="1" customHeight="1" x14ac:dyDescent="0.3">
      <c r="A548" s="26">
        <v>522</v>
      </c>
      <c r="B548" s="24" t="s">
        <v>677</v>
      </c>
      <c r="C548" s="23" t="s">
        <v>146</v>
      </c>
      <c r="D548" s="24" t="s">
        <v>686</v>
      </c>
      <c r="E548" s="25"/>
      <c r="F548" s="23" t="s">
        <v>126</v>
      </c>
      <c r="G548" s="71">
        <v>700</v>
      </c>
      <c r="H548" s="71">
        <f t="shared" si="89"/>
        <v>1050</v>
      </c>
      <c r="K548" s="21"/>
      <c r="M548" s="71">
        <v>700</v>
      </c>
      <c r="N548" s="71">
        <f t="shared" si="85"/>
        <v>1050</v>
      </c>
      <c r="O548" s="29"/>
      <c r="P548" s="30">
        <v>712</v>
      </c>
      <c r="Q548" s="30">
        <v>1068</v>
      </c>
      <c r="R548" s="33">
        <v>712</v>
      </c>
      <c r="S548" s="33">
        <f t="shared" si="86"/>
        <v>1068</v>
      </c>
      <c r="T548" s="30">
        <v>712</v>
      </c>
      <c r="U548" s="30">
        <v>1068</v>
      </c>
      <c r="V548" s="33">
        <v>712</v>
      </c>
      <c r="W548" s="36">
        <v>1068</v>
      </c>
      <c r="X548" s="55">
        <v>712</v>
      </c>
      <c r="Y548" s="55">
        <v>1068</v>
      </c>
      <c r="Z548" s="33">
        <v>712</v>
      </c>
      <c r="AA548" s="37">
        <v>1068</v>
      </c>
      <c r="AB548" s="42">
        <v>600</v>
      </c>
      <c r="AC548" s="43">
        <f t="shared" si="87"/>
        <v>900</v>
      </c>
      <c r="AD548" s="33">
        <f>700*(1+2%)</f>
        <v>714</v>
      </c>
      <c r="AE548" s="33">
        <f t="shared" si="83"/>
        <v>1071</v>
      </c>
      <c r="AF548" s="30">
        <v>712</v>
      </c>
      <c r="AG548" s="48">
        <f t="shared" si="84"/>
        <v>1068</v>
      </c>
      <c r="AH548" s="44">
        <v>237.32</v>
      </c>
      <c r="AI548" s="44">
        <f t="shared" si="88"/>
        <v>355.98</v>
      </c>
      <c r="AJ548" s="79">
        <v>700</v>
      </c>
      <c r="AK548" s="79">
        <v>1050</v>
      </c>
      <c r="AL548" s="94"/>
      <c r="AM548" s="94"/>
    </row>
    <row r="549" spans="1:39" ht="99.15" hidden="1" customHeight="1" x14ac:dyDescent="0.3">
      <c r="A549" s="23">
        <v>523</v>
      </c>
      <c r="B549" s="24" t="s">
        <v>677</v>
      </c>
      <c r="C549" s="23" t="s">
        <v>146</v>
      </c>
      <c r="D549" s="24" t="s">
        <v>518</v>
      </c>
      <c r="E549" s="25"/>
      <c r="F549" s="23" t="s">
        <v>126</v>
      </c>
      <c r="G549" s="71">
        <v>800</v>
      </c>
      <c r="H549" s="71">
        <f t="shared" si="89"/>
        <v>1200</v>
      </c>
      <c r="K549" s="21"/>
      <c r="M549" s="71">
        <v>800</v>
      </c>
      <c r="N549" s="71">
        <f t="shared" si="85"/>
        <v>1200</v>
      </c>
      <c r="O549" s="29"/>
      <c r="P549" s="30">
        <v>800</v>
      </c>
      <c r="Q549" s="30">
        <v>1200</v>
      </c>
      <c r="R549" s="33">
        <v>800</v>
      </c>
      <c r="S549" s="33">
        <f t="shared" si="86"/>
        <v>1200</v>
      </c>
      <c r="T549" s="30">
        <v>800</v>
      </c>
      <c r="U549" s="30">
        <v>1200</v>
      </c>
      <c r="V549" s="33">
        <v>800</v>
      </c>
      <c r="W549" s="36">
        <v>1200</v>
      </c>
      <c r="X549" s="55">
        <v>814</v>
      </c>
      <c r="Y549" s="55">
        <v>1220</v>
      </c>
      <c r="Z549" s="33">
        <v>800</v>
      </c>
      <c r="AA549" s="37">
        <v>1200</v>
      </c>
      <c r="AB549" s="42">
        <v>700</v>
      </c>
      <c r="AC549" s="43">
        <f t="shared" si="87"/>
        <v>1050</v>
      </c>
      <c r="AD549" s="33">
        <f>800*(1+2%)</f>
        <v>816</v>
      </c>
      <c r="AE549" s="33">
        <f t="shared" si="83"/>
        <v>1224</v>
      </c>
      <c r="AF549" s="30">
        <v>800</v>
      </c>
      <c r="AG549" s="48">
        <f t="shared" si="84"/>
        <v>1200</v>
      </c>
      <c r="AH549" s="44">
        <v>401.08</v>
      </c>
      <c r="AI549" s="44">
        <f t="shared" si="88"/>
        <v>601.62</v>
      </c>
      <c r="AJ549" s="79">
        <v>800</v>
      </c>
      <c r="AK549" s="79">
        <v>1200</v>
      </c>
      <c r="AL549" s="94"/>
      <c r="AM549" s="94"/>
    </row>
    <row r="550" spans="1:39" ht="99.15" hidden="1" customHeight="1" x14ac:dyDescent="0.3">
      <c r="A550" s="26">
        <v>524</v>
      </c>
      <c r="B550" s="24" t="s">
        <v>677</v>
      </c>
      <c r="C550" s="23" t="s">
        <v>146</v>
      </c>
      <c r="D550" s="24" t="s">
        <v>519</v>
      </c>
      <c r="E550" s="25"/>
      <c r="F550" s="23" t="s">
        <v>126</v>
      </c>
      <c r="G550" s="71">
        <v>900</v>
      </c>
      <c r="H550" s="71">
        <f t="shared" si="89"/>
        <v>1350</v>
      </c>
      <c r="K550" s="21"/>
      <c r="M550" s="71">
        <v>900</v>
      </c>
      <c r="N550" s="71">
        <f t="shared" si="85"/>
        <v>1350</v>
      </c>
      <c r="O550" s="29"/>
      <c r="P550" s="30">
        <v>915</v>
      </c>
      <c r="Q550" s="30">
        <v>1372.5</v>
      </c>
      <c r="R550" s="33">
        <v>915</v>
      </c>
      <c r="S550" s="33">
        <f t="shared" si="86"/>
        <v>1372.5</v>
      </c>
      <c r="T550" s="30">
        <v>915</v>
      </c>
      <c r="U550" s="30">
        <v>1372.5</v>
      </c>
      <c r="V550" s="33">
        <v>915</v>
      </c>
      <c r="W550" s="36">
        <v>1372.5</v>
      </c>
      <c r="X550" s="55">
        <v>915</v>
      </c>
      <c r="Y550" s="55">
        <v>1373</v>
      </c>
      <c r="Z550" s="33">
        <v>915</v>
      </c>
      <c r="AA550" s="37">
        <v>1372.5</v>
      </c>
      <c r="AB550" s="42">
        <v>800</v>
      </c>
      <c r="AC550" s="43">
        <f t="shared" si="87"/>
        <v>1200</v>
      </c>
      <c r="AD550" s="33">
        <f>900*(1+2%)</f>
        <v>918</v>
      </c>
      <c r="AE550" s="33">
        <f t="shared" si="83"/>
        <v>1377</v>
      </c>
      <c r="AF550" s="30">
        <v>915</v>
      </c>
      <c r="AG550" s="48">
        <f t="shared" si="84"/>
        <v>1372.5</v>
      </c>
      <c r="AH550" s="44">
        <v>589.49</v>
      </c>
      <c r="AI550" s="44">
        <f t="shared" si="88"/>
        <v>884.23500000000001</v>
      </c>
      <c r="AJ550" s="79">
        <v>900</v>
      </c>
      <c r="AK550" s="79">
        <v>1350</v>
      </c>
      <c r="AL550" s="94"/>
      <c r="AM550" s="94"/>
    </row>
    <row r="551" spans="1:39" ht="99.15" hidden="1" customHeight="1" x14ac:dyDescent="0.3">
      <c r="A551" s="23">
        <v>525</v>
      </c>
      <c r="B551" s="24" t="s">
        <v>677</v>
      </c>
      <c r="C551" s="23" t="s">
        <v>146</v>
      </c>
      <c r="D551" s="24" t="s">
        <v>520</v>
      </c>
      <c r="E551" s="25"/>
      <c r="F551" s="23" t="s">
        <v>126</v>
      </c>
      <c r="G551" s="81">
        <v>900</v>
      </c>
      <c r="H551" s="81">
        <f t="shared" si="89"/>
        <v>1350</v>
      </c>
      <c r="K551" s="21"/>
      <c r="M551" s="81">
        <v>900</v>
      </c>
      <c r="N551" s="81">
        <f t="shared" si="85"/>
        <v>1350</v>
      </c>
      <c r="O551" s="29"/>
      <c r="P551" s="30">
        <v>1220</v>
      </c>
      <c r="Q551" s="30">
        <v>1830</v>
      </c>
      <c r="R551" s="33">
        <v>1220</v>
      </c>
      <c r="S551" s="33">
        <f t="shared" si="86"/>
        <v>1830</v>
      </c>
      <c r="T551" s="30">
        <v>1220</v>
      </c>
      <c r="U551" s="30">
        <v>1830</v>
      </c>
      <c r="V551" s="33">
        <v>1220</v>
      </c>
      <c r="W551" s="36">
        <v>1830</v>
      </c>
      <c r="X551" s="55">
        <v>1220</v>
      </c>
      <c r="Y551" s="55">
        <v>1830</v>
      </c>
      <c r="Z551" s="33">
        <v>1220</v>
      </c>
      <c r="AA551" s="37">
        <v>1830</v>
      </c>
      <c r="AB551" s="42">
        <v>800</v>
      </c>
      <c r="AC551" s="43">
        <f t="shared" si="87"/>
        <v>1200</v>
      </c>
      <c r="AD551" s="33">
        <f>1200*(1+2%)</f>
        <v>1224</v>
      </c>
      <c r="AE551" s="33">
        <f t="shared" si="83"/>
        <v>1836</v>
      </c>
      <c r="AF551" s="30">
        <v>1220</v>
      </c>
      <c r="AG551" s="48">
        <f t="shared" si="84"/>
        <v>1830</v>
      </c>
      <c r="AH551" s="44">
        <v>388.31</v>
      </c>
      <c r="AI551" s="44">
        <f t="shared" si="88"/>
        <v>582.46500000000003</v>
      </c>
      <c r="AJ551" s="79">
        <v>1200</v>
      </c>
      <c r="AK551" s="79">
        <v>1800</v>
      </c>
      <c r="AL551" s="94"/>
      <c r="AM551" s="94"/>
    </row>
    <row r="552" spans="1:39" ht="99.15" hidden="1" customHeight="1" x14ac:dyDescent="0.3">
      <c r="A552" s="26">
        <v>526</v>
      </c>
      <c r="B552" s="24" t="s">
        <v>677</v>
      </c>
      <c r="C552" s="23" t="s">
        <v>146</v>
      </c>
      <c r="D552" s="24" t="s">
        <v>521</v>
      </c>
      <c r="E552" s="25"/>
      <c r="F552" s="23" t="s">
        <v>126</v>
      </c>
      <c r="G552" s="81">
        <v>1000</v>
      </c>
      <c r="H552" s="81">
        <f t="shared" si="89"/>
        <v>1500</v>
      </c>
      <c r="K552" s="21"/>
      <c r="M552" s="81">
        <v>1000</v>
      </c>
      <c r="N552" s="81">
        <f t="shared" si="85"/>
        <v>1500</v>
      </c>
      <c r="O552" s="29"/>
      <c r="P552" s="30">
        <v>1220</v>
      </c>
      <c r="Q552" s="30">
        <v>1830</v>
      </c>
      <c r="R552" s="33">
        <v>1220</v>
      </c>
      <c r="S552" s="33">
        <f t="shared" si="86"/>
        <v>1830</v>
      </c>
      <c r="T552" s="30">
        <v>1220</v>
      </c>
      <c r="U552" s="30">
        <v>1830</v>
      </c>
      <c r="V552" s="33">
        <v>1220</v>
      </c>
      <c r="W552" s="36">
        <v>1830</v>
      </c>
      <c r="X552" s="55">
        <v>1220</v>
      </c>
      <c r="Y552" s="55">
        <v>1830</v>
      </c>
      <c r="Z552" s="33">
        <v>1220</v>
      </c>
      <c r="AA552" s="37">
        <v>1830</v>
      </c>
      <c r="AB552" s="42">
        <v>900</v>
      </c>
      <c r="AC552" s="43">
        <f t="shared" si="87"/>
        <v>1350</v>
      </c>
      <c r="AD552" s="33">
        <f>1200*(1+2%)</f>
        <v>1224</v>
      </c>
      <c r="AE552" s="33">
        <f t="shared" si="83"/>
        <v>1836</v>
      </c>
      <c r="AF552" s="30">
        <v>1220</v>
      </c>
      <c r="AG552" s="48">
        <f t="shared" si="84"/>
        <v>1830</v>
      </c>
      <c r="AH552" s="44">
        <v>879.38</v>
      </c>
      <c r="AI552" s="44">
        <f t="shared" si="88"/>
        <v>1319.07</v>
      </c>
      <c r="AJ552" s="79">
        <v>1200</v>
      </c>
      <c r="AK552" s="79">
        <v>1800</v>
      </c>
      <c r="AL552" s="94"/>
      <c r="AM552" s="94"/>
    </row>
    <row r="553" spans="1:39" ht="99.15" hidden="1" customHeight="1" x14ac:dyDescent="0.3">
      <c r="A553" s="23">
        <v>527</v>
      </c>
      <c r="B553" s="24" t="s">
        <v>677</v>
      </c>
      <c r="C553" s="23" t="s">
        <v>146</v>
      </c>
      <c r="D553" s="24" t="s">
        <v>522</v>
      </c>
      <c r="E553" s="25"/>
      <c r="F553" s="23" t="s">
        <v>126</v>
      </c>
      <c r="G553" s="81">
        <v>600</v>
      </c>
      <c r="H553" s="81">
        <f t="shared" si="89"/>
        <v>900</v>
      </c>
      <c r="K553" s="21"/>
      <c r="M553" s="81">
        <v>600</v>
      </c>
      <c r="N553" s="81">
        <f t="shared" si="85"/>
        <v>900</v>
      </c>
      <c r="O553" s="29"/>
      <c r="P553" s="30">
        <v>1017</v>
      </c>
      <c r="Q553" s="30">
        <v>1525.5</v>
      </c>
      <c r="R553" s="33">
        <v>1017</v>
      </c>
      <c r="S553" s="33">
        <f t="shared" si="86"/>
        <v>1525.5</v>
      </c>
      <c r="T553" s="30">
        <v>1017</v>
      </c>
      <c r="U553" s="30">
        <v>1525.5</v>
      </c>
      <c r="V553" s="33">
        <v>1017</v>
      </c>
      <c r="W553" s="36">
        <v>1525.5</v>
      </c>
      <c r="X553" s="55">
        <v>1017</v>
      </c>
      <c r="Y553" s="55">
        <v>1525</v>
      </c>
      <c r="Z553" s="33">
        <v>1017</v>
      </c>
      <c r="AA553" s="37">
        <v>1525.5</v>
      </c>
      <c r="AB553" s="42">
        <v>500</v>
      </c>
      <c r="AC553" s="43">
        <f t="shared" si="87"/>
        <v>750</v>
      </c>
      <c r="AD553" s="33">
        <f>1000*(1+2%)</f>
        <v>1020</v>
      </c>
      <c r="AE553" s="33">
        <f t="shared" si="83"/>
        <v>1530</v>
      </c>
      <c r="AF553" s="30">
        <v>1017</v>
      </c>
      <c r="AG553" s="48">
        <f t="shared" si="84"/>
        <v>1525.5</v>
      </c>
      <c r="AH553" s="44">
        <v>327.18</v>
      </c>
      <c r="AI553" s="44">
        <f t="shared" si="88"/>
        <v>490.77</v>
      </c>
      <c r="AJ553" s="79">
        <v>1000</v>
      </c>
      <c r="AK553" s="79">
        <v>1500</v>
      </c>
      <c r="AL553" s="94"/>
      <c r="AM553" s="94"/>
    </row>
    <row r="554" spans="1:39" ht="99.15" hidden="1" customHeight="1" x14ac:dyDescent="0.3">
      <c r="A554" s="26">
        <v>528</v>
      </c>
      <c r="B554" s="24" t="s">
        <v>677</v>
      </c>
      <c r="C554" s="23" t="s">
        <v>146</v>
      </c>
      <c r="D554" s="24" t="s">
        <v>523</v>
      </c>
      <c r="E554" s="25"/>
      <c r="F554" s="23" t="s">
        <v>126</v>
      </c>
      <c r="G554" s="81">
        <v>700</v>
      </c>
      <c r="H554" s="81">
        <f t="shared" si="89"/>
        <v>1050</v>
      </c>
      <c r="K554" s="21"/>
      <c r="M554" s="81">
        <v>700</v>
      </c>
      <c r="N554" s="81">
        <f t="shared" si="85"/>
        <v>1050</v>
      </c>
      <c r="O554" s="29"/>
      <c r="P554" s="30">
        <v>1017</v>
      </c>
      <c r="Q554" s="30">
        <v>1525.5</v>
      </c>
      <c r="R554" s="33">
        <v>1017</v>
      </c>
      <c r="S554" s="33">
        <f t="shared" si="86"/>
        <v>1525.5</v>
      </c>
      <c r="T554" s="30">
        <v>1017</v>
      </c>
      <c r="U554" s="30">
        <v>1525.5</v>
      </c>
      <c r="V554" s="33">
        <v>1017</v>
      </c>
      <c r="W554" s="36">
        <v>1525.5</v>
      </c>
      <c r="X554" s="55">
        <v>1017</v>
      </c>
      <c r="Y554" s="55">
        <v>1525</v>
      </c>
      <c r="Z554" s="33">
        <v>1017</v>
      </c>
      <c r="AA554" s="37">
        <v>1525.5</v>
      </c>
      <c r="AB554" s="42">
        <v>600</v>
      </c>
      <c r="AC554" s="43">
        <f t="shared" si="87"/>
        <v>900</v>
      </c>
      <c r="AD554" s="33">
        <f>1000*(1+2%)</f>
        <v>1020</v>
      </c>
      <c r="AE554" s="33">
        <f t="shared" si="83"/>
        <v>1530</v>
      </c>
      <c r="AF554" s="30">
        <v>1017</v>
      </c>
      <c r="AG554" s="48">
        <f t="shared" si="84"/>
        <v>1525.5</v>
      </c>
      <c r="AH554" s="44">
        <v>327.18</v>
      </c>
      <c r="AI554" s="44">
        <f t="shared" si="88"/>
        <v>490.77</v>
      </c>
      <c r="AJ554" s="79">
        <v>1000</v>
      </c>
      <c r="AK554" s="79">
        <v>1500</v>
      </c>
      <c r="AL554" s="94"/>
      <c r="AM554" s="94"/>
    </row>
    <row r="555" spans="1:39" ht="99.15" hidden="1" customHeight="1" x14ac:dyDescent="0.3">
      <c r="A555" s="23">
        <v>529</v>
      </c>
      <c r="B555" s="24" t="s">
        <v>677</v>
      </c>
      <c r="C555" s="23" t="s">
        <v>146</v>
      </c>
      <c r="D555" s="24" t="s">
        <v>524</v>
      </c>
      <c r="E555" s="25"/>
      <c r="F555" s="23" t="s">
        <v>126</v>
      </c>
      <c r="G555" s="81">
        <v>800</v>
      </c>
      <c r="H555" s="81">
        <f t="shared" si="89"/>
        <v>1200</v>
      </c>
      <c r="K555" s="21"/>
      <c r="M555" s="81">
        <v>800</v>
      </c>
      <c r="N555" s="81">
        <f t="shared" si="85"/>
        <v>1200</v>
      </c>
      <c r="O555" s="29"/>
      <c r="P555" s="30">
        <v>2033</v>
      </c>
      <c r="Q555" s="30">
        <v>3049.5</v>
      </c>
      <c r="R555" s="33">
        <v>2033</v>
      </c>
      <c r="S555" s="33">
        <f t="shared" si="86"/>
        <v>3049.5</v>
      </c>
      <c r="T555" s="30">
        <v>2033</v>
      </c>
      <c r="U555" s="30">
        <v>3049.5</v>
      </c>
      <c r="V555" s="33">
        <v>2033</v>
      </c>
      <c r="W555" s="36">
        <v>3049.5</v>
      </c>
      <c r="X555" s="55">
        <v>2034</v>
      </c>
      <c r="Y555" s="55">
        <v>3050</v>
      </c>
      <c r="Z555" s="33">
        <v>2033</v>
      </c>
      <c r="AA555" s="37">
        <v>3049.5</v>
      </c>
      <c r="AB555" s="42">
        <v>700</v>
      </c>
      <c r="AC555" s="43">
        <f t="shared" si="87"/>
        <v>1050</v>
      </c>
      <c r="AD555" s="33">
        <f>2000*(1+2%)</f>
        <v>2040</v>
      </c>
      <c r="AE555" s="33">
        <f t="shared" si="83"/>
        <v>3060</v>
      </c>
      <c r="AF555" s="30">
        <v>2033</v>
      </c>
      <c r="AG555" s="48">
        <f t="shared" si="84"/>
        <v>3049.5</v>
      </c>
      <c r="AH555" s="44">
        <v>1868.7</v>
      </c>
      <c r="AI555" s="44">
        <f t="shared" si="88"/>
        <v>2803.05</v>
      </c>
      <c r="AJ555" s="79">
        <v>2000</v>
      </c>
      <c r="AK555" s="79">
        <v>3000</v>
      </c>
      <c r="AL555" s="94" t="s">
        <v>1224</v>
      </c>
      <c r="AM555" s="93" t="s">
        <v>783</v>
      </c>
    </row>
    <row r="556" spans="1:39" ht="99.15" hidden="1" customHeight="1" x14ac:dyDescent="0.3">
      <c r="A556" s="26">
        <v>530</v>
      </c>
      <c r="B556" s="24" t="s">
        <v>677</v>
      </c>
      <c r="C556" s="23" t="s">
        <v>146</v>
      </c>
      <c r="D556" s="24" t="s">
        <v>525</v>
      </c>
      <c r="E556" s="25"/>
      <c r="F556" s="23" t="s">
        <v>126</v>
      </c>
      <c r="G556" s="81">
        <v>900</v>
      </c>
      <c r="H556" s="81">
        <f>G556*1.5</f>
        <v>1350</v>
      </c>
      <c r="K556" s="21"/>
      <c r="M556" s="81">
        <v>900</v>
      </c>
      <c r="N556" s="81">
        <f>M556*1.5</f>
        <v>1350</v>
      </c>
      <c r="O556" s="29"/>
      <c r="P556" s="30">
        <v>2135</v>
      </c>
      <c r="Q556" s="30">
        <v>3202.5</v>
      </c>
      <c r="R556" s="33">
        <v>2135</v>
      </c>
      <c r="S556" s="33">
        <f t="shared" si="86"/>
        <v>3202.5</v>
      </c>
      <c r="T556" s="30">
        <v>2135</v>
      </c>
      <c r="U556" s="30">
        <v>3202.5</v>
      </c>
      <c r="V556" s="33">
        <v>2135</v>
      </c>
      <c r="W556" s="36">
        <v>3202.5</v>
      </c>
      <c r="X556" s="55">
        <v>2135</v>
      </c>
      <c r="Y556" s="55">
        <v>3203</v>
      </c>
      <c r="Z556" s="33">
        <v>2135</v>
      </c>
      <c r="AA556" s="37">
        <v>3202.5</v>
      </c>
      <c r="AB556" s="42">
        <v>800</v>
      </c>
      <c r="AC556" s="43">
        <f t="shared" si="87"/>
        <v>1200</v>
      </c>
      <c r="AD556" s="33">
        <f>2100*(1+2%)</f>
        <v>2142</v>
      </c>
      <c r="AE556" s="33">
        <f t="shared" si="83"/>
        <v>3213</v>
      </c>
      <c r="AF556" s="30">
        <v>2135</v>
      </c>
      <c r="AG556" s="48">
        <f t="shared" si="84"/>
        <v>3202.5</v>
      </c>
      <c r="AH556" s="44">
        <v>1884.25</v>
      </c>
      <c r="AI556" s="44">
        <f t="shared" si="88"/>
        <v>2826.375</v>
      </c>
      <c r="AJ556" s="79">
        <v>2100</v>
      </c>
      <c r="AK556" s="79">
        <v>3150</v>
      </c>
      <c r="AL556" s="94" t="s">
        <v>1225</v>
      </c>
      <c r="AM556" s="93" t="s">
        <v>783</v>
      </c>
    </row>
    <row r="557" spans="1:39" ht="99.15" hidden="1" customHeight="1" x14ac:dyDescent="0.3">
      <c r="A557" s="23">
        <v>531</v>
      </c>
      <c r="B557" s="24" t="s">
        <v>493</v>
      </c>
      <c r="C557" s="23" t="s">
        <v>146</v>
      </c>
      <c r="D557" s="24" t="s">
        <v>687</v>
      </c>
      <c r="E557" s="25"/>
      <c r="F557" s="23" t="s">
        <v>34</v>
      </c>
      <c r="G557" s="71">
        <v>1200</v>
      </c>
      <c r="H557" s="71">
        <f t="shared" si="89"/>
        <v>1800</v>
      </c>
      <c r="K557" s="21"/>
      <c r="M557" s="71">
        <v>1200</v>
      </c>
      <c r="N557" s="71">
        <f t="shared" si="85"/>
        <v>1800</v>
      </c>
      <c r="O557" s="29"/>
      <c r="P557" s="40" t="s">
        <v>775</v>
      </c>
      <c r="Q557" s="40" t="s">
        <v>775</v>
      </c>
      <c r="R557" s="34" t="s">
        <v>775</v>
      </c>
      <c r="S557" s="34" t="s">
        <v>775</v>
      </c>
      <c r="T557" s="40" t="s">
        <v>775</v>
      </c>
      <c r="U557" s="40" t="s">
        <v>775</v>
      </c>
      <c r="V557" s="34" t="s">
        <v>775</v>
      </c>
      <c r="W557" s="34" t="s">
        <v>775</v>
      </c>
      <c r="X557" s="40" t="s">
        <v>775</v>
      </c>
      <c r="Y557" s="40" t="s">
        <v>775</v>
      </c>
      <c r="Z557" s="34" t="s">
        <v>775</v>
      </c>
      <c r="AA557" s="34" t="s">
        <v>775</v>
      </c>
      <c r="AB557" s="42">
        <v>1200</v>
      </c>
      <c r="AC557" s="43">
        <f t="shared" si="87"/>
        <v>1800</v>
      </c>
      <c r="AD557" s="45"/>
      <c r="AE557" s="45"/>
      <c r="AF557" s="40" t="s">
        <v>775</v>
      </c>
      <c r="AG557" s="77" t="s">
        <v>775</v>
      </c>
      <c r="AH557" s="34" t="s">
        <v>775</v>
      </c>
      <c r="AI557" s="34" t="s">
        <v>775</v>
      </c>
      <c r="AJ557" s="77" t="s">
        <v>775</v>
      </c>
      <c r="AK557" s="77" t="s">
        <v>775</v>
      </c>
      <c r="AL557" s="94" t="s">
        <v>1226</v>
      </c>
      <c r="AM557" s="93" t="s">
        <v>783</v>
      </c>
    </row>
    <row r="558" spans="1:39" ht="99.15" hidden="1" customHeight="1" x14ac:dyDescent="0.3">
      <c r="A558" s="26">
        <v>532</v>
      </c>
      <c r="B558" s="24" t="s">
        <v>493</v>
      </c>
      <c r="C558" s="23" t="s">
        <v>146</v>
      </c>
      <c r="D558" s="24" t="s">
        <v>688</v>
      </c>
      <c r="E558" s="25"/>
      <c r="F558" s="23" t="s">
        <v>13</v>
      </c>
      <c r="G558" s="71">
        <v>1000</v>
      </c>
      <c r="H558" s="71">
        <f t="shared" si="89"/>
        <v>1500</v>
      </c>
      <c r="K558" s="21"/>
      <c r="M558" s="71">
        <v>1000</v>
      </c>
      <c r="N558" s="71">
        <f t="shared" si="85"/>
        <v>1500</v>
      </c>
      <c r="O558" s="29"/>
      <c r="P558" s="40" t="s">
        <v>775</v>
      </c>
      <c r="Q558" s="40" t="s">
        <v>775</v>
      </c>
      <c r="R558" s="34" t="s">
        <v>775</v>
      </c>
      <c r="S558" s="34" t="s">
        <v>775</v>
      </c>
      <c r="T558" s="40" t="s">
        <v>775</v>
      </c>
      <c r="U558" s="40" t="s">
        <v>775</v>
      </c>
      <c r="V558" s="34" t="s">
        <v>775</v>
      </c>
      <c r="W558" s="34" t="s">
        <v>775</v>
      </c>
      <c r="X558" s="40" t="s">
        <v>775</v>
      </c>
      <c r="Y558" s="40" t="s">
        <v>775</v>
      </c>
      <c r="Z558" s="34" t="s">
        <v>775</v>
      </c>
      <c r="AA558" s="34" t="s">
        <v>775</v>
      </c>
      <c r="AB558" s="42">
        <v>1000</v>
      </c>
      <c r="AC558" s="43">
        <f t="shared" si="87"/>
        <v>1500</v>
      </c>
      <c r="AD558" s="45"/>
      <c r="AE558" s="45"/>
      <c r="AF558" s="40" t="s">
        <v>775</v>
      </c>
      <c r="AG558" s="77" t="s">
        <v>775</v>
      </c>
      <c r="AH558" s="34" t="s">
        <v>775</v>
      </c>
      <c r="AI558" s="34" t="s">
        <v>775</v>
      </c>
      <c r="AJ558" s="77" t="s">
        <v>775</v>
      </c>
      <c r="AK558" s="77" t="s">
        <v>775</v>
      </c>
      <c r="AL558" s="94"/>
      <c r="AM558" s="94"/>
    </row>
    <row r="559" spans="1:39" ht="99.15" hidden="1" customHeight="1" x14ac:dyDescent="0.3">
      <c r="A559" s="23">
        <v>533</v>
      </c>
      <c r="B559" s="24" t="s">
        <v>677</v>
      </c>
      <c r="C559" s="23" t="s">
        <v>526</v>
      </c>
      <c r="D559" s="24" t="s">
        <v>527</v>
      </c>
      <c r="E559" s="25"/>
      <c r="F559" s="23" t="s">
        <v>528</v>
      </c>
      <c r="G559" s="81">
        <v>800</v>
      </c>
      <c r="H559" s="81">
        <f t="shared" si="89"/>
        <v>1200</v>
      </c>
      <c r="K559" s="21"/>
      <c r="M559" s="81">
        <v>800</v>
      </c>
      <c r="N559" s="81">
        <f t="shared" si="85"/>
        <v>1200</v>
      </c>
      <c r="O559" s="29"/>
      <c r="P559" s="30">
        <v>1500</v>
      </c>
      <c r="Q559" s="30">
        <v>2250</v>
      </c>
      <c r="R559" s="33">
        <v>1500</v>
      </c>
      <c r="S559" s="33">
        <f t="shared" si="86"/>
        <v>2250</v>
      </c>
      <c r="T559" s="30">
        <v>1500</v>
      </c>
      <c r="U559" s="30">
        <v>2250</v>
      </c>
      <c r="V559" s="33">
        <v>1500</v>
      </c>
      <c r="W559" s="36">
        <v>2250</v>
      </c>
      <c r="X559" s="55">
        <v>1525</v>
      </c>
      <c r="Y559" s="55">
        <v>2288</v>
      </c>
      <c r="Z559" s="33">
        <v>1500</v>
      </c>
      <c r="AA559" s="37">
        <v>2250</v>
      </c>
      <c r="AB559" s="42">
        <v>600</v>
      </c>
      <c r="AC559" s="43">
        <f t="shared" si="87"/>
        <v>900</v>
      </c>
      <c r="AD559" s="33">
        <f>1500*(1+2%)</f>
        <v>1530</v>
      </c>
      <c r="AE559" s="33">
        <f t="shared" ref="AE559:AE561" si="90">AD559+AD559*0.5</f>
        <v>2295</v>
      </c>
      <c r="AF559" s="30">
        <v>1500</v>
      </c>
      <c r="AG559" s="48">
        <f>AF559*1.5</f>
        <v>2250</v>
      </c>
      <c r="AH559" s="44">
        <v>1791.64</v>
      </c>
      <c r="AI559" s="44">
        <f t="shared" si="88"/>
        <v>2687.46</v>
      </c>
      <c r="AJ559" s="79">
        <v>1500</v>
      </c>
      <c r="AK559" s="79">
        <v>2250</v>
      </c>
      <c r="AL559" s="94" t="s">
        <v>1227</v>
      </c>
      <c r="AM559" s="93" t="s">
        <v>783</v>
      </c>
    </row>
    <row r="560" spans="1:39" ht="99.15" hidden="1" customHeight="1" x14ac:dyDescent="0.3">
      <c r="A560" s="26">
        <v>534</v>
      </c>
      <c r="B560" s="24" t="s">
        <v>677</v>
      </c>
      <c r="C560" s="23" t="s">
        <v>526</v>
      </c>
      <c r="D560" s="24" t="s">
        <v>529</v>
      </c>
      <c r="E560" s="25"/>
      <c r="F560" s="23" t="s">
        <v>528</v>
      </c>
      <c r="G560" s="71">
        <v>1500</v>
      </c>
      <c r="H560" s="71">
        <f t="shared" si="89"/>
        <v>2250</v>
      </c>
      <c r="K560" s="21"/>
      <c r="M560" s="71">
        <v>1500</v>
      </c>
      <c r="N560" s="71">
        <f t="shared" si="85"/>
        <v>2250</v>
      </c>
      <c r="O560" s="29"/>
      <c r="P560" s="30">
        <v>2033</v>
      </c>
      <c r="Q560" s="30">
        <v>3049.5</v>
      </c>
      <c r="R560" s="33">
        <v>2033</v>
      </c>
      <c r="S560" s="33">
        <f t="shared" si="86"/>
        <v>3049.5</v>
      </c>
      <c r="T560" s="30">
        <v>2033</v>
      </c>
      <c r="U560" s="30">
        <v>3049.5</v>
      </c>
      <c r="V560" s="33">
        <v>2033</v>
      </c>
      <c r="W560" s="36">
        <v>3049.5</v>
      </c>
      <c r="X560" s="55">
        <v>2034</v>
      </c>
      <c r="Y560" s="55">
        <v>3050</v>
      </c>
      <c r="Z560" s="33">
        <v>2033</v>
      </c>
      <c r="AA560" s="37">
        <v>3049.5</v>
      </c>
      <c r="AB560" s="42">
        <v>1200</v>
      </c>
      <c r="AC560" s="43">
        <f t="shared" si="87"/>
        <v>1800</v>
      </c>
      <c r="AD560" s="33">
        <f>2000*(1+2%)</f>
        <v>2040</v>
      </c>
      <c r="AE560" s="33">
        <f t="shared" si="90"/>
        <v>3060</v>
      </c>
      <c r="AF560" s="30">
        <v>2033</v>
      </c>
      <c r="AG560" s="48">
        <f t="shared" ref="AG560:AG561" si="91">AF560*1.5</f>
        <v>3049.5</v>
      </c>
      <c r="AH560" s="44">
        <v>1004.96</v>
      </c>
      <c r="AI560" s="44">
        <f t="shared" si="88"/>
        <v>1507.44</v>
      </c>
      <c r="AJ560" s="79">
        <v>2000</v>
      </c>
      <c r="AK560" s="79">
        <v>3000</v>
      </c>
      <c r="AL560" s="94" t="s">
        <v>1228</v>
      </c>
      <c r="AM560" s="93" t="s">
        <v>783</v>
      </c>
    </row>
    <row r="561" spans="1:39" ht="99.15" hidden="1" customHeight="1" x14ac:dyDescent="0.3">
      <c r="A561" s="23">
        <v>535</v>
      </c>
      <c r="B561" s="24" t="s">
        <v>677</v>
      </c>
      <c r="C561" s="23" t="s">
        <v>526</v>
      </c>
      <c r="D561" s="24" t="s">
        <v>530</v>
      </c>
      <c r="E561" s="25"/>
      <c r="F561" s="23" t="s">
        <v>528</v>
      </c>
      <c r="G561" s="81">
        <v>2000</v>
      </c>
      <c r="H561" s="81">
        <f t="shared" si="89"/>
        <v>3000</v>
      </c>
      <c r="K561" s="21"/>
      <c r="M561" s="81">
        <v>2000</v>
      </c>
      <c r="N561" s="81">
        <f t="shared" si="85"/>
        <v>3000</v>
      </c>
      <c r="O561" s="29"/>
      <c r="P561" s="30">
        <v>2542</v>
      </c>
      <c r="Q561" s="30">
        <v>3813</v>
      </c>
      <c r="R561" s="33">
        <v>2542</v>
      </c>
      <c r="S561" s="33">
        <f t="shared" si="86"/>
        <v>3813</v>
      </c>
      <c r="T561" s="30">
        <v>2542</v>
      </c>
      <c r="U561" s="30">
        <v>3813</v>
      </c>
      <c r="V561" s="33">
        <v>2542</v>
      </c>
      <c r="W561" s="36">
        <v>3813</v>
      </c>
      <c r="X561" s="55">
        <v>2542</v>
      </c>
      <c r="Y561" s="55">
        <v>3813</v>
      </c>
      <c r="Z561" s="33">
        <v>2542</v>
      </c>
      <c r="AA561" s="37">
        <v>3813</v>
      </c>
      <c r="AB561" s="42">
        <v>1800</v>
      </c>
      <c r="AC561" s="43">
        <f t="shared" si="87"/>
        <v>2700</v>
      </c>
      <c r="AD561" s="33">
        <f>2500*(1+2%)</f>
        <v>2550</v>
      </c>
      <c r="AE561" s="33">
        <f t="shared" si="90"/>
        <v>3825</v>
      </c>
      <c r="AF561" s="30">
        <v>2542</v>
      </c>
      <c r="AG561" s="48">
        <f t="shared" si="91"/>
        <v>3813</v>
      </c>
      <c r="AH561" s="44">
        <v>1004.96</v>
      </c>
      <c r="AI561" s="44">
        <f t="shared" si="88"/>
        <v>1507.44</v>
      </c>
      <c r="AJ561" s="79">
        <v>2500</v>
      </c>
      <c r="AK561" s="79">
        <v>3750</v>
      </c>
      <c r="AL561" s="94" t="s">
        <v>1229</v>
      </c>
      <c r="AM561" s="93" t="s">
        <v>783</v>
      </c>
    </row>
    <row r="562" spans="1:39" ht="99.15" hidden="1" customHeight="1" x14ac:dyDescent="0.3">
      <c r="A562" s="26">
        <v>536</v>
      </c>
      <c r="B562" s="24" t="s">
        <v>531</v>
      </c>
      <c r="C562" s="23" t="s">
        <v>532</v>
      </c>
      <c r="D562" s="24" t="s">
        <v>689</v>
      </c>
      <c r="E562" s="25"/>
      <c r="F562" s="23" t="s">
        <v>13</v>
      </c>
      <c r="G562" s="74" t="s">
        <v>776</v>
      </c>
      <c r="H562" s="74" t="s">
        <v>776</v>
      </c>
      <c r="I562" s="61" t="s">
        <v>776</v>
      </c>
      <c r="J562" s="61" t="s">
        <v>776</v>
      </c>
      <c r="K562" s="61" t="s">
        <v>776</v>
      </c>
      <c r="L562" s="61" t="s">
        <v>776</v>
      </c>
      <c r="M562" s="74" t="s">
        <v>776</v>
      </c>
      <c r="N562" s="74" t="s">
        <v>776</v>
      </c>
      <c r="O562" s="29"/>
      <c r="P562" s="40" t="s">
        <v>775</v>
      </c>
      <c r="Q562" s="40" t="s">
        <v>775</v>
      </c>
      <c r="R562" s="34" t="s">
        <v>775</v>
      </c>
      <c r="S562" s="34" t="s">
        <v>775</v>
      </c>
      <c r="T562" s="40" t="s">
        <v>775</v>
      </c>
      <c r="U562" s="40" t="s">
        <v>775</v>
      </c>
      <c r="V562" s="34" t="s">
        <v>775</v>
      </c>
      <c r="W562" s="34" t="s">
        <v>775</v>
      </c>
      <c r="X562" s="40" t="s">
        <v>775</v>
      </c>
      <c r="Y562" s="40" t="s">
        <v>775</v>
      </c>
      <c r="Z562" s="34" t="s">
        <v>775</v>
      </c>
      <c r="AA562" s="34" t="s">
        <v>775</v>
      </c>
      <c r="AB562" s="40" t="s">
        <v>775</v>
      </c>
      <c r="AC562" s="40" t="s">
        <v>775</v>
      </c>
      <c r="AD562" s="34" t="s">
        <v>775</v>
      </c>
      <c r="AE562" s="34" t="s">
        <v>775</v>
      </c>
      <c r="AF562" s="40" t="s">
        <v>775</v>
      </c>
      <c r="AG562" s="77" t="s">
        <v>775</v>
      </c>
      <c r="AH562" s="44">
        <v>1417.03</v>
      </c>
      <c r="AI562" s="44">
        <f t="shared" si="88"/>
        <v>2125.5450000000001</v>
      </c>
      <c r="AJ562" s="48" t="s">
        <v>775</v>
      </c>
      <c r="AK562" s="48" t="s">
        <v>775</v>
      </c>
      <c r="AL562" s="94"/>
      <c r="AM562" s="94"/>
    </row>
    <row r="563" spans="1:39" ht="99.15" hidden="1" customHeight="1" x14ac:dyDescent="0.3">
      <c r="A563" s="23">
        <v>537</v>
      </c>
      <c r="B563" s="24" t="s">
        <v>531</v>
      </c>
      <c r="C563" s="23" t="s">
        <v>532</v>
      </c>
      <c r="D563" s="24" t="s">
        <v>690</v>
      </c>
      <c r="E563" s="25" t="s">
        <v>691</v>
      </c>
      <c r="F563" s="23" t="s">
        <v>173</v>
      </c>
      <c r="G563" s="81">
        <v>800</v>
      </c>
      <c r="H563" s="81">
        <f t="shared" si="89"/>
        <v>1200</v>
      </c>
      <c r="K563" s="21"/>
      <c r="M563" s="81">
        <v>800</v>
      </c>
      <c r="N563" s="81">
        <f t="shared" si="85"/>
        <v>1200</v>
      </c>
      <c r="O563" s="29"/>
      <c r="P563" s="30">
        <v>1017</v>
      </c>
      <c r="Q563" s="30">
        <v>1525.5</v>
      </c>
      <c r="R563" s="33">
        <v>1017</v>
      </c>
      <c r="S563" s="33">
        <f t="shared" si="86"/>
        <v>1525.5</v>
      </c>
      <c r="T563" s="30">
        <v>1017</v>
      </c>
      <c r="U563" s="30">
        <v>1525.5</v>
      </c>
      <c r="V563" s="33">
        <v>1017</v>
      </c>
      <c r="W563" s="36">
        <v>1525.5</v>
      </c>
      <c r="X563" s="55">
        <v>1017</v>
      </c>
      <c r="Y563" s="55">
        <v>1525</v>
      </c>
      <c r="Z563" s="33">
        <v>1017</v>
      </c>
      <c r="AA563" s="37">
        <v>1525.5</v>
      </c>
      <c r="AB563" s="42">
        <v>800</v>
      </c>
      <c r="AC563" s="43">
        <f t="shared" si="87"/>
        <v>1200</v>
      </c>
      <c r="AD563" s="34" t="s">
        <v>775</v>
      </c>
      <c r="AE563" s="34" t="s">
        <v>775</v>
      </c>
      <c r="AF563" s="30">
        <v>1017</v>
      </c>
      <c r="AG563" s="48">
        <f>AF563*1.5</f>
        <v>1525.5</v>
      </c>
      <c r="AH563" s="44">
        <v>1417.03</v>
      </c>
      <c r="AI563" s="44">
        <f t="shared" si="88"/>
        <v>2125.5450000000001</v>
      </c>
      <c r="AJ563" s="79">
        <v>1000</v>
      </c>
      <c r="AK563" s="79">
        <v>1500</v>
      </c>
      <c r="AL563" s="94" t="s">
        <v>1230</v>
      </c>
      <c r="AM563" s="93" t="s">
        <v>783</v>
      </c>
    </row>
    <row r="564" spans="1:39" ht="99.15" hidden="1" customHeight="1" x14ac:dyDescent="0.4">
      <c r="A564" s="26">
        <v>538</v>
      </c>
      <c r="B564" s="24" t="s">
        <v>531</v>
      </c>
      <c r="C564" s="23" t="s">
        <v>532</v>
      </c>
      <c r="D564" s="24" t="s">
        <v>533</v>
      </c>
      <c r="E564" s="25"/>
      <c r="F564" s="23" t="s">
        <v>13</v>
      </c>
      <c r="G564" s="81">
        <v>1400</v>
      </c>
      <c r="H564" s="81">
        <f t="shared" si="89"/>
        <v>2100</v>
      </c>
      <c r="K564" s="21"/>
      <c r="M564" s="81">
        <v>1400</v>
      </c>
      <c r="N564" s="81">
        <f t="shared" si="85"/>
        <v>2100</v>
      </c>
      <c r="O564" s="29"/>
      <c r="P564" s="30">
        <v>2033</v>
      </c>
      <c r="Q564" s="30">
        <v>3049.5</v>
      </c>
      <c r="R564" s="33">
        <v>2033</v>
      </c>
      <c r="S564" s="33">
        <f t="shared" si="86"/>
        <v>3049.5</v>
      </c>
      <c r="T564" s="30">
        <v>2033</v>
      </c>
      <c r="U564" s="30">
        <v>3049.5</v>
      </c>
      <c r="V564" s="33">
        <v>2033</v>
      </c>
      <c r="W564" s="36">
        <v>3049.5</v>
      </c>
      <c r="X564" s="55">
        <v>2034</v>
      </c>
      <c r="Y564" s="55">
        <v>3050</v>
      </c>
      <c r="Z564" s="33">
        <v>2033</v>
      </c>
      <c r="AA564" s="37">
        <v>3049.5</v>
      </c>
      <c r="AB564" s="42">
        <v>1200</v>
      </c>
      <c r="AC564" s="43">
        <f t="shared" si="87"/>
        <v>1800</v>
      </c>
      <c r="AD564" s="33">
        <f>2000*(1+2%)</f>
        <v>2040</v>
      </c>
      <c r="AE564" s="33">
        <f t="shared" ref="AE564:AE565" si="92">AD564+AD564*0.5</f>
        <v>3060</v>
      </c>
      <c r="AF564" s="30">
        <v>2033</v>
      </c>
      <c r="AG564" s="48">
        <f t="shared" ref="AG564:AG567" si="93">AF564*1.5</f>
        <v>3049.5</v>
      </c>
      <c r="AH564" s="70">
        <v>8652.07</v>
      </c>
      <c r="AI564" s="44">
        <f t="shared" si="88"/>
        <v>12978.105</v>
      </c>
      <c r="AJ564" s="79">
        <v>2000</v>
      </c>
      <c r="AK564" s="79">
        <v>3000</v>
      </c>
    </row>
    <row r="565" spans="1:39" ht="99.15" hidden="1" customHeight="1" x14ac:dyDescent="0.4">
      <c r="A565" s="23">
        <v>539</v>
      </c>
      <c r="B565" s="24" t="s">
        <v>531</v>
      </c>
      <c r="C565" s="23" t="s">
        <v>534</v>
      </c>
      <c r="D565" s="24" t="s">
        <v>535</v>
      </c>
      <c r="E565" s="25"/>
      <c r="F565" s="23" t="s">
        <v>536</v>
      </c>
      <c r="G565" s="81">
        <v>1000</v>
      </c>
      <c r="H565" s="81">
        <f t="shared" si="89"/>
        <v>1500</v>
      </c>
      <c r="K565" s="21"/>
      <c r="M565" s="81">
        <v>1000</v>
      </c>
      <c r="N565" s="81">
        <f t="shared" si="85"/>
        <v>1500</v>
      </c>
      <c r="O565" s="29"/>
      <c r="P565" s="30">
        <v>712</v>
      </c>
      <c r="Q565" s="30">
        <v>1068</v>
      </c>
      <c r="R565" s="33">
        <v>712</v>
      </c>
      <c r="S565" s="33">
        <f t="shared" si="86"/>
        <v>1068</v>
      </c>
      <c r="T565" s="30">
        <v>712</v>
      </c>
      <c r="U565" s="30">
        <v>1068</v>
      </c>
      <c r="V565" s="33">
        <v>712</v>
      </c>
      <c r="W565" s="36">
        <v>1068</v>
      </c>
      <c r="X565" s="55">
        <v>712</v>
      </c>
      <c r="Y565" s="55">
        <v>1068</v>
      </c>
      <c r="Z565" s="33">
        <v>712</v>
      </c>
      <c r="AA565" s="37">
        <v>1068</v>
      </c>
      <c r="AB565" s="40" t="s">
        <v>775</v>
      </c>
      <c r="AC565" s="40" t="s">
        <v>775</v>
      </c>
      <c r="AD565" s="33">
        <f>700*(1+2%)</f>
        <v>714</v>
      </c>
      <c r="AE565" s="33">
        <f t="shared" si="92"/>
        <v>1071</v>
      </c>
      <c r="AF565" s="30">
        <v>712</v>
      </c>
      <c r="AG565" s="48">
        <f t="shared" si="93"/>
        <v>1068</v>
      </c>
      <c r="AH565" s="34" t="s">
        <v>775</v>
      </c>
      <c r="AI565" s="34" t="s">
        <v>775</v>
      </c>
      <c r="AJ565" s="79">
        <v>700</v>
      </c>
      <c r="AK565" s="79">
        <v>1050</v>
      </c>
    </row>
    <row r="566" spans="1:39" ht="99.15" hidden="1" customHeight="1" x14ac:dyDescent="0.4">
      <c r="A566" s="26">
        <v>540</v>
      </c>
      <c r="B566" s="24" t="s">
        <v>531</v>
      </c>
      <c r="C566" s="23" t="s">
        <v>534</v>
      </c>
      <c r="D566" s="24" t="s">
        <v>537</v>
      </c>
      <c r="E566" s="25"/>
      <c r="F566" s="23" t="s">
        <v>536</v>
      </c>
      <c r="G566" s="81">
        <v>1200</v>
      </c>
      <c r="H566" s="81">
        <f t="shared" si="89"/>
        <v>1800</v>
      </c>
      <c r="K566" s="21"/>
      <c r="M566" s="81">
        <v>1200</v>
      </c>
      <c r="N566" s="81">
        <f t="shared" si="85"/>
        <v>1800</v>
      </c>
      <c r="O566" s="29"/>
      <c r="P566" s="30">
        <v>915</v>
      </c>
      <c r="Q566" s="30">
        <v>1372.5</v>
      </c>
      <c r="R566" s="33">
        <v>915</v>
      </c>
      <c r="S566" s="33">
        <f t="shared" si="86"/>
        <v>1372.5</v>
      </c>
      <c r="T566" s="30">
        <v>915</v>
      </c>
      <c r="U566" s="30">
        <v>1372.5</v>
      </c>
      <c r="V566" s="33">
        <v>915</v>
      </c>
      <c r="W566" s="36">
        <v>1372.5</v>
      </c>
      <c r="X566" s="55">
        <v>915</v>
      </c>
      <c r="Y566" s="55">
        <v>1373</v>
      </c>
      <c r="Z566" s="33">
        <v>915</v>
      </c>
      <c r="AA566" s="37">
        <v>1372.5</v>
      </c>
      <c r="AB566" s="40" t="s">
        <v>775</v>
      </c>
      <c r="AC566" s="40" t="s">
        <v>775</v>
      </c>
      <c r="AD566" s="33">
        <f>900*(1+2%)</f>
        <v>918</v>
      </c>
      <c r="AE566" s="33">
        <f>AD566+AD566*0.5</f>
        <v>1377</v>
      </c>
      <c r="AF566" s="30">
        <v>915</v>
      </c>
      <c r="AG566" s="48">
        <f t="shared" si="93"/>
        <v>1372.5</v>
      </c>
      <c r="AH566" s="34" t="s">
        <v>775</v>
      </c>
      <c r="AI566" s="34" t="s">
        <v>775</v>
      </c>
      <c r="AJ566" s="79">
        <v>900</v>
      </c>
      <c r="AK566" s="79">
        <v>1350</v>
      </c>
    </row>
    <row r="567" spans="1:39" ht="99.15" hidden="1" customHeight="1" x14ac:dyDescent="0.4">
      <c r="A567" s="23">
        <v>541</v>
      </c>
      <c r="B567" s="24" t="s">
        <v>531</v>
      </c>
      <c r="C567" s="23" t="s">
        <v>534</v>
      </c>
      <c r="D567" s="24" t="s">
        <v>538</v>
      </c>
      <c r="E567" s="25"/>
      <c r="F567" s="23" t="s">
        <v>536</v>
      </c>
      <c r="G567" s="81">
        <v>1500</v>
      </c>
      <c r="H567" s="81">
        <f t="shared" si="89"/>
        <v>2250</v>
      </c>
      <c r="K567" s="21"/>
      <c r="M567" s="81">
        <v>1500</v>
      </c>
      <c r="N567" s="81">
        <f t="shared" si="85"/>
        <v>2250</v>
      </c>
      <c r="O567" s="29"/>
      <c r="P567" s="30">
        <v>1220</v>
      </c>
      <c r="Q567" s="30">
        <v>1830</v>
      </c>
      <c r="R567" s="33">
        <v>1220</v>
      </c>
      <c r="S567" s="33">
        <f t="shared" si="86"/>
        <v>1830</v>
      </c>
      <c r="T567" s="30">
        <v>1220</v>
      </c>
      <c r="U567" s="30">
        <v>1830</v>
      </c>
      <c r="V567" s="33">
        <v>1220</v>
      </c>
      <c r="W567" s="36">
        <v>1830</v>
      </c>
      <c r="X567" s="55">
        <v>1220</v>
      </c>
      <c r="Y567" s="55">
        <v>1830</v>
      </c>
      <c r="Z567" s="33">
        <v>1220</v>
      </c>
      <c r="AA567" s="37">
        <v>1830</v>
      </c>
      <c r="AB567" s="40" t="s">
        <v>775</v>
      </c>
      <c r="AC567" s="40" t="s">
        <v>775</v>
      </c>
      <c r="AD567" s="33">
        <f>1200*(1+2%)</f>
        <v>1224</v>
      </c>
      <c r="AE567" s="33">
        <f t="shared" ref="AE567" si="94">AD567+AD567*0.5</f>
        <v>1836</v>
      </c>
      <c r="AF567" s="30">
        <v>1220</v>
      </c>
      <c r="AG567" s="48">
        <f t="shared" si="93"/>
        <v>1830</v>
      </c>
      <c r="AH567" s="34" t="s">
        <v>775</v>
      </c>
      <c r="AI567" s="34" t="s">
        <v>775</v>
      </c>
      <c r="AJ567" s="79">
        <v>1200</v>
      </c>
      <c r="AK567" s="79">
        <v>1800</v>
      </c>
    </row>
    <row r="568" spans="1:39" ht="99.15" hidden="1" customHeight="1" x14ac:dyDescent="0.4">
      <c r="A568" s="26">
        <v>542</v>
      </c>
      <c r="B568" s="24" t="s">
        <v>531</v>
      </c>
      <c r="C568" s="23" t="s">
        <v>534</v>
      </c>
      <c r="D568" s="24" t="s">
        <v>539</v>
      </c>
      <c r="E568" s="25"/>
      <c r="F568" s="23" t="s">
        <v>536</v>
      </c>
      <c r="G568" s="74" t="s">
        <v>776</v>
      </c>
      <c r="H568" s="74" t="s">
        <v>776</v>
      </c>
      <c r="I568" s="61" t="s">
        <v>776</v>
      </c>
      <c r="J568" s="61" t="s">
        <v>776</v>
      </c>
      <c r="K568" s="61" t="s">
        <v>776</v>
      </c>
      <c r="L568" s="61" t="s">
        <v>776</v>
      </c>
      <c r="M568" s="74" t="s">
        <v>776</v>
      </c>
      <c r="N568" s="74" t="s">
        <v>776</v>
      </c>
      <c r="O568" s="29"/>
      <c r="P568" s="40" t="s">
        <v>775</v>
      </c>
      <c r="Q568" s="40" t="s">
        <v>775</v>
      </c>
      <c r="R568" s="34" t="s">
        <v>775</v>
      </c>
      <c r="S568" s="34" t="s">
        <v>775</v>
      </c>
      <c r="T568" s="40" t="s">
        <v>775</v>
      </c>
      <c r="U568" s="40" t="s">
        <v>775</v>
      </c>
      <c r="V568" s="34" t="s">
        <v>775</v>
      </c>
      <c r="W568" s="34" t="s">
        <v>775</v>
      </c>
      <c r="X568" s="40" t="s">
        <v>775</v>
      </c>
      <c r="Y568" s="40" t="s">
        <v>775</v>
      </c>
      <c r="Z568" s="34" t="s">
        <v>775</v>
      </c>
      <c r="AA568" s="34" t="s">
        <v>775</v>
      </c>
      <c r="AB568" s="40" t="s">
        <v>775</v>
      </c>
      <c r="AC568" s="40" t="s">
        <v>775</v>
      </c>
      <c r="AD568" s="34" t="s">
        <v>775</v>
      </c>
      <c r="AE568" s="34" t="s">
        <v>775</v>
      </c>
      <c r="AF568" s="40" t="s">
        <v>775</v>
      </c>
      <c r="AG568" s="77" t="s">
        <v>775</v>
      </c>
      <c r="AH568" s="34" t="s">
        <v>775</v>
      </c>
      <c r="AI568" s="34" t="s">
        <v>775</v>
      </c>
      <c r="AJ568" s="48" t="s">
        <v>775</v>
      </c>
      <c r="AK568" s="48" t="s">
        <v>775</v>
      </c>
    </row>
    <row r="569" spans="1:39" ht="99.15" hidden="1" customHeight="1" x14ac:dyDescent="0.4">
      <c r="A569" s="23">
        <v>543</v>
      </c>
      <c r="B569" s="24" t="s">
        <v>531</v>
      </c>
      <c r="C569" s="23" t="s">
        <v>534</v>
      </c>
      <c r="D569" s="24" t="s">
        <v>540</v>
      </c>
      <c r="E569" s="25"/>
      <c r="F569" s="23" t="s">
        <v>536</v>
      </c>
      <c r="G569" s="74" t="s">
        <v>776</v>
      </c>
      <c r="H569" s="74" t="s">
        <v>776</v>
      </c>
      <c r="I569" s="61" t="s">
        <v>776</v>
      </c>
      <c r="J569" s="61" t="s">
        <v>776</v>
      </c>
      <c r="K569" s="61" t="s">
        <v>776</v>
      </c>
      <c r="L569" s="61" t="s">
        <v>776</v>
      </c>
      <c r="M569" s="74" t="s">
        <v>776</v>
      </c>
      <c r="N569" s="74" t="s">
        <v>776</v>
      </c>
      <c r="O569" s="29"/>
      <c r="P569" s="40" t="s">
        <v>775</v>
      </c>
      <c r="Q569" s="40" t="s">
        <v>775</v>
      </c>
      <c r="R569" s="34" t="s">
        <v>775</v>
      </c>
      <c r="S569" s="34" t="s">
        <v>775</v>
      </c>
      <c r="T569" s="40" t="s">
        <v>775</v>
      </c>
      <c r="U569" s="40" t="s">
        <v>775</v>
      </c>
      <c r="V569" s="34" t="s">
        <v>775</v>
      </c>
      <c r="W569" s="34" t="s">
        <v>775</v>
      </c>
      <c r="X569" s="40" t="s">
        <v>775</v>
      </c>
      <c r="Y569" s="40" t="s">
        <v>775</v>
      </c>
      <c r="Z569" s="34" t="s">
        <v>775</v>
      </c>
      <c r="AA569" s="34" t="s">
        <v>775</v>
      </c>
      <c r="AB569" s="40" t="s">
        <v>775</v>
      </c>
      <c r="AC569" s="40" t="s">
        <v>775</v>
      </c>
      <c r="AD569" s="34" t="s">
        <v>775</v>
      </c>
      <c r="AE569" s="34" t="s">
        <v>775</v>
      </c>
      <c r="AF569" s="40" t="s">
        <v>775</v>
      </c>
      <c r="AG569" s="77" t="s">
        <v>775</v>
      </c>
      <c r="AH569" s="34" t="s">
        <v>775</v>
      </c>
      <c r="AI569" s="34" t="s">
        <v>775</v>
      </c>
      <c r="AJ569" s="48" t="s">
        <v>775</v>
      </c>
      <c r="AK569" s="48" t="s">
        <v>775</v>
      </c>
    </row>
    <row r="570" spans="1:39" ht="99.15" hidden="1" customHeight="1" x14ac:dyDescent="0.4">
      <c r="A570" s="26">
        <v>544</v>
      </c>
      <c r="B570" s="24" t="s">
        <v>531</v>
      </c>
      <c r="C570" s="23" t="s">
        <v>534</v>
      </c>
      <c r="D570" s="24" t="s">
        <v>541</v>
      </c>
      <c r="E570" s="25"/>
      <c r="F570" s="23" t="s">
        <v>536</v>
      </c>
      <c r="G570" s="74" t="s">
        <v>776</v>
      </c>
      <c r="H570" s="74" t="s">
        <v>776</v>
      </c>
      <c r="I570" s="61" t="s">
        <v>776</v>
      </c>
      <c r="J570" s="61" t="s">
        <v>776</v>
      </c>
      <c r="K570" s="61" t="s">
        <v>776</v>
      </c>
      <c r="L570" s="61" t="s">
        <v>776</v>
      </c>
      <c r="M570" s="74" t="s">
        <v>776</v>
      </c>
      <c r="N570" s="74" t="s">
        <v>776</v>
      </c>
      <c r="O570" s="29"/>
      <c r="P570" s="40" t="s">
        <v>775</v>
      </c>
      <c r="Q570" s="40" t="s">
        <v>775</v>
      </c>
      <c r="R570" s="34" t="s">
        <v>775</v>
      </c>
      <c r="S570" s="34" t="s">
        <v>775</v>
      </c>
      <c r="T570" s="40" t="s">
        <v>775</v>
      </c>
      <c r="U570" s="40" t="s">
        <v>775</v>
      </c>
      <c r="V570" s="34" t="s">
        <v>775</v>
      </c>
      <c r="W570" s="34" t="s">
        <v>775</v>
      </c>
      <c r="X570" s="40" t="s">
        <v>775</v>
      </c>
      <c r="Y570" s="40" t="s">
        <v>775</v>
      </c>
      <c r="Z570" s="34" t="s">
        <v>775</v>
      </c>
      <c r="AA570" s="34" t="s">
        <v>775</v>
      </c>
      <c r="AB570" s="40" t="s">
        <v>775</v>
      </c>
      <c r="AC570" s="40" t="s">
        <v>775</v>
      </c>
      <c r="AD570" s="34" t="s">
        <v>775</v>
      </c>
      <c r="AE570" s="34" t="s">
        <v>775</v>
      </c>
      <c r="AF570" s="40" t="s">
        <v>775</v>
      </c>
      <c r="AG570" s="77" t="s">
        <v>775</v>
      </c>
      <c r="AH570" s="34" t="s">
        <v>775</v>
      </c>
      <c r="AI570" s="34" t="s">
        <v>775</v>
      </c>
      <c r="AJ570" s="48" t="s">
        <v>775</v>
      </c>
      <c r="AK570" s="48" t="s">
        <v>775</v>
      </c>
    </row>
    <row r="571" spans="1:39" ht="99.15" hidden="1" customHeight="1" x14ac:dyDescent="0.4">
      <c r="A571" s="23">
        <v>545</v>
      </c>
      <c r="B571" s="24" t="s">
        <v>531</v>
      </c>
      <c r="C571" s="23" t="s">
        <v>534</v>
      </c>
      <c r="D571" s="24" t="s">
        <v>542</v>
      </c>
      <c r="E571" s="25"/>
      <c r="F571" s="23" t="s">
        <v>543</v>
      </c>
      <c r="G571" s="74" t="s">
        <v>776</v>
      </c>
      <c r="H571" s="74" t="s">
        <v>776</v>
      </c>
      <c r="I571" s="61" t="s">
        <v>776</v>
      </c>
      <c r="J571" s="61" t="s">
        <v>776</v>
      </c>
      <c r="K571" s="61" t="s">
        <v>776</v>
      </c>
      <c r="L571" s="61" t="s">
        <v>776</v>
      </c>
      <c r="M571" s="74" t="s">
        <v>776</v>
      </c>
      <c r="N571" s="74" t="s">
        <v>776</v>
      </c>
      <c r="O571" s="29"/>
      <c r="P571" s="40" t="s">
        <v>775</v>
      </c>
      <c r="Q571" s="40" t="s">
        <v>775</v>
      </c>
      <c r="R571" s="34" t="s">
        <v>775</v>
      </c>
      <c r="S571" s="34" t="s">
        <v>775</v>
      </c>
      <c r="T571" s="40" t="s">
        <v>775</v>
      </c>
      <c r="U571" s="40" t="s">
        <v>775</v>
      </c>
      <c r="V571" s="34" t="s">
        <v>775</v>
      </c>
      <c r="W571" s="34" t="s">
        <v>775</v>
      </c>
      <c r="X571" s="40" t="s">
        <v>775</v>
      </c>
      <c r="Y571" s="40" t="s">
        <v>775</v>
      </c>
      <c r="Z571" s="34" t="s">
        <v>775</v>
      </c>
      <c r="AA571" s="34" t="s">
        <v>775</v>
      </c>
      <c r="AB571" s="40" t="s">
        <v>775</v>
      </c>
      <c r="AC571" s="40" t="s">
        <v>775</v>
      </c>
      <c r="AD571" s="34" t="s">
        <v>775</v>
      </c>
      <c r="AE571" s="34" t="s">
        <v>775</v>
      </c>
      <c r="AF571" s="40" t="s">
        <v>775</v>
      </c>
      <c r="AG571" s="77" t="s">
        <v>775</v>
      </c>
      <c r="AH571" s="34" t="s">
        <v>775</v>
      </c>
      <c r="AI571" s="34" t="s">
        <v>775</v>
      </c>
      <c r="AJ571" s="48" t="s">
        <v>775</v>
      </c>
      <c r="AK571" s="48" t="s">
        <v>775</v>
      </c>
    </row>
    <row r="572" spans="1:39" ht="99.15" hidden="1" customHeight="1" x14ac:dyDescent="0.4">
      <c r="A572" s="26">
        <v>546</v>
      </c>
      <c r="B572" s="24" t="s">
        <v>531</v>
      </c>
      <c r="C572" s="23" t="s">
        <v>534</v>
      </c>
      <c r="D572" s="24" t="s">
        <v>544</v>
      </c>
      <c r="E572" s="25"/>
      <c r="F572" s="23" t="s">
        <v>536</v>
      </c>
      <c r="G572" s="74" t="s">
        <v>776</v>
      </c>
      <c r="H572" s="74" t="s">
        <v>776</v>
      </c>
      <c r="I572" s="61" t="s">
        <v>776</v>
      </c>
      <c r="J572" s="61" t="s">
        <v>776</v>
      </c>
      <c r="K572" s="61" t="s">
        <v>776</v>
      </c>
      <c r="L572" s="61" t="s">
        <v>776</v>
      </c>
      <c r="M572" s="74" t="s">
        <v>776</v>
      </c>
      <c r="N572" s="74" t="s">
        <v>776</v>
      </c>
      <c r="O572" s="29"/>
      <c r="P572" s="40" t="s">
        <v>775</v>
      </c>
      <c r="Q572" s="40" t="s">
        <v>775</v>
      </c>
      <c r="R572" s="34" t="s">
        <v>775</v>
      </c>
      <c r="S572" s="34" t="s">
        <v>775</v>
      </c>
      <c r="T572" s="40" t="s">
        <v>775</v>
      </c>
      <c r="U572" s="40" t="s">
        <v>775</v>
      </c>
      <c r="V572" s="34" t="s">
        <v>775</v>
      </c>
      <c r="W572" s="34" t="s">
        <v>775</v>
      </c>
      <c r="X572" s="40" t="s">
        <v>775</v>
      </c>
      <c r="Y572" s="40" t="s">
        <v>775</v>
      </c>
      <c r="Z572" s="34" t="s">
        <v>775</v>
      </c>
      <c r="AA572" s="34" t="s">
        <v>775</v>
      </c>
      <c r="AB572" s="40" t="s">
        <v>775</v>
      </c>
      <c r="AC572" s="40" t="s">
        <v>775</v>
      </c>
      <c r="AD572" s="34" t="s">
        <v>775</v>
      </c>
      <c r="AE572" s="34" t="s">
        <v>775</v>
      </c>
      <c r="AF572" s="40" t="s">
        <v>775</v>
      </c>
      <c r="AG572" s="77" t="s">
        <v>775</v>
      </c>
      <c r="AH572" s="34" t="s">
        <v>775</v>
      </c>
      <c r="AI572" s="34" t="s">
        <v>775</v>
      </c>
      <c r="AJ572" s="48" t="s">
        <v>775</v>
      </c>
      <c r="AK572" s="48" t="s">
        <v>775</v>
      </c>
    </row>
    <row r="573" spans="1:39" ht="99.15" hidden="1" customHeight="1" x14ac:dyDescent="0.4">
      <c r="A573" s="23">
        <v>547</v>
      </c>
      <c r="B573" s="24" t="s">
        <v>531</v>
      </c>
      <c r="C573" s="23" t="s">
        <v>461</v>
      </c>
      <c r="D573" s="24" t="s">
        <v>545</v>
      </c>
      <c r="E573" s="25"/>
      <c r="F573" s="23" t="s">
        <v>13</v>
      </c>
      <c r="G573" s="71">
        <v>10000</v>
      </c>
      <c r="H573" s="71">
        <f t="shared" si="89"/>
        <v>15000</v>
      </c>
      <c r="K573" s="21"/>
      <c r="M573" s="71">
        <v>10000</v>
      </c>
      <c r="N573" s="71">
        <f t="shared" si="85"/>
        <v>15000</v>
      </c>
      <c r="O573" s="29"/>
      <c r="P573" s="30">
        <v>10167</v>
      </c>
      <c r="Q573" s="30">
        <v>15250.5</v>
      </c>
      <c r="R573" s="33">
        <v>10167</v>
      </c>
      <c r="S573" s="33">
        <f t="shared" si="86"/>
        <v>15250.5</v>
      </c>
      <c r="T573" s="30">
        <v>10167</v>
      </c>
      <c r="U573" s="30">
        <v>15250.5</v>
      </c>
      <c r="V573" s="33">
        <v>10167</v>
      </c>
      <c r="W573" s="36">
        <v>15250.5</v>
      </c>
      <c r="X573" s="55">
        <v>10167</v>
      </c>
      <c r="Y573" s="55">
        <v>15250</v>
      </c>
      <c r="Z573" s="33">
        <v>10167</v>
      </c>
      <c r="AA573" s="37">
        <v>15250.5</v>
      </c>
      <c r="AB573" s="42">
        <v>10000</v>
      </c>
      <c r="AC573" s="43">
        <f t="shared" si="87"/>
        <v>15000</v>
      </c>
      <c r="AD573" s="33">
        <f>10000*(1+2%)</f>
        <v>10200</v>
      </c>
      <c r="AE573" s="33">
        <f t="shared" ref="AE573" si="95">AD573+AD573*0.5</f>
        <v>15300</v>
      </c>
      <c r="AF573" s="30">
        <v>10167</v>
      </c>
      <c r="AG573" s="48">
        <f>AF573*1.5</f>
        <v>15250.5</v>
      </c>
      <c r="AH573" s="34" t="s">
        <v>775</v>
      </c>
      <c r="AI573" s="34" t="s">
        <v>775</v>
      </c>
      <c r="AJ573" s="79">
        <v>10000</v>
      </c>
      <c r="AK573" s="79">
        <v>15000</v>
      </c>
    </row>
    <row r="574" spans="1:39" ht="99.15" hidden="1" customHeight="1" x14ac:dyDescent="0.4">
      <c r="A574" s="26">
        <v>548</v>
      </c>
      <c r="B574" s="24" t="s">
        <v>531</v>
      </c>
      <c r="C574" s="23" t="s">
        <v>546</v>
      </c>
      <c r="D574" s="24" t="s">
        <v>547</v>
      </c>
      <c r="E574" s="25" t="s">
        <v>692</v>
      </c>
      <c r="F574" s="23" t="s">
        <v>716</v>
      </c>
      <c r="G574" s="74" t="s">
        <v>776</v>
      </c>
      <c r="H574" s="74" t="s">
        <v>776</v>
      </c>
      <c r="I574" s="61" t="s">
        <v>776</v>
      </c>
      <c r="J574" s="61" t="s">
        <v>776</v>
      </c>
      <c r="K574" s="61" t="s">
        <v>776</v>
      </c>
      <c r="L574" s="61" t="s">
        <v>776</v>
      </c>
      <c r="M574" s="74" t="s">
        <v>776</v>
      </c>
      <c r="N574" s="74" t="s">
        <v>776</v>
      </c>
      <c r="O574" s="29"/>
      <c r="P574" s="40" t="s">
        <v>775</v>
      </c>
      <c r="Q574" s="40" t="s">
        <v>775</v>
      </c>
      <c r="R574" s="34" t="s">
        <v>775</v>
      </c>
      <c r="S574" s="34" t="s">
        <v>775</v>
      </c>
      <c r="T574" s="40" t="s">
        <v>775</v>
      </c>
      <c r="U574" s="40" t="s">
        <v>775</v>
      </c>
      <c r="V574" s="34" t="s">
        <v>775</v>
      </c>
      <c r="W574" s="34" t="s">
        <v>775</v>
      </c>
      <c r="X574" s="40" t="s">
        <v>775</v>
      </c>
      <c r="Y574" s="40" t="s">
        <v>775</v>
      </c>
      <c r="Z574" s="34" t="s">
        <v>775</v>
      </c>
      <c r="AA574" s="34" t="s">
        <v>775</v>
      </c>
      <c r="AB574" s="42" t="s">
        <v>753</v>
      </c>
      <c r="AC574" s="42" t="s">
        <v>753</v>
      </c>
      <c r="AD574" s="34" t="s">
        <v>775</v>
      </c>
      <c r="AE574" s="34" t="s">
        <v>775</v>
      </c>
      <c r="AF574" s="40" t="s">
        <v>775</v>
      </c>
      <c r="AG574" s="77" t="s">
        <v>775</v>
      </c>
      <c r="AH574" s="34" t="s">
        <v>775</v>
      </c>
      <c r="AI574" s="34" t="s">
        <v>775</v>
      </c>
      <c r="AJ574" s="48" t="s">
        <v>775</v>
      </c>
      <c r="AK574" s="48" t="s">
        <v>775</v>
      </c>
    </row>
    <row r="575" spans="1:39" ht="99.15" hidden="1" customHeight="1" x14ac:dyDescent="0.4">
      <c r="A575" s="23">
        <v>549</v>
      </c>
      <c r="B575" s="24" t="s">
        <v>531</v>
      </c>
      <c r="C575" s="23" t="s">
        <v>546</v>
      </c>
      <c r="D575" s="24" t="s">
        <v>548</v>
      </c>
      <c r="E575" s="25" t="s">
        <v>692</v>
      </c>
      <c r="F575" s="23" t="s">
        <v>716</v>
      </c>
      <c r="G575" s="74" t="s">
        <v>776</v>
      </c>
      <c r="H575" s="74" t="s">
        <v>776</v>
      </c>
      <c r="I575" s="61" t="s">
        <v>776</v>
      </c>
      <c r="J575" s="61" t="s">
        <v>776</v>
      </c>
      <c r="K575" s="61" t="s">
        <v>776</v>
      </c>
      <c r="L575" s="61" t="s">
        <v>776</v>
      </c>
      <c r="M575" s="74" t="s">
        <v>776</v>
      </c>
      <c r="N575" s="74" t="s">
        <v>776</v>
      </c>
      <c r="O575" s="29"/>
      <c r="P575" s="40" t="s">
        <v>775</v>
      </c>
      <c r="Q575" s="40" t="s">
        <v>775</v>
      </c>
      <c r="R575" s="34" t="s">
        <v>775</v>
      </c>
      <c r="S575" s="34" t="s">
        <v>775</v>
      </c>
      <c r="T575" s="40" t="s">
        <v>775</v>
      </c>
      <c r="U575" s="40" t="s">
        <v>775</v>
      </c>
      <c r="V575" s="34" t="s">
        <v>775</v>
      </c>
      <c r="W575" s="34" t="s">
        <v>775</v>
      </c>
      <c r="X575" s="40" t="s">
        <v>775</v>
      </c>
      <c r="Y575" s="40" t="s">
        <v>775</v>
      </c>
      <c r="Z575" s="34" t="s">
        <v>775</v>
      </c>
      <c r="AA575" s="34" t="s">
        <v>775</v>
      </c>
      <c r="AB575" s="42" t="s">
        <v>753</v>
      </c>
      <c r="AC575" s="42" t="s">
        <v>753</v>
      </c>
      <c r="AD575" s="34" t="s">
        <v>775</v>
      </c>
      <c r="AE575" s="34" t="s">
        <v>775</v>
      </c>
      <c r="AF575" s="40" t="s">
        <v>775</v>
      </c>
      <c r="AG575" s="77" t="s">
        <v>775</v>
      </c>
      <c r="AH575" s="34" t="s">
        <v>775</v>
      </c>
      <c r="AI575" s="34" t="s">
        <v>775</v>
      </c>
      <c r="AJ575" s="48" t="s">
        <v>775</v>
      </c>
      <c r="AK575" s="48" t="s">
        <v>775</v>
      </c>
    </row>
    <row r="576" spans="1:39" ht="99.15" hidden="1" customHeight="1" x14ac:dyDescent="0.4">
      <c r="A576" s="26">
        <v>550</v>
      </c>
      <c r="B576" s="24" t="s">
        <v>531</v>
      </c>
      <c r="C576" s="23" t="s">
        <v>549</v>
      </c>
      <c r="D576" s="24" t="s">
        <v>550</v>
      </c>
      <c r="E576" s="25" t="s">
        <v>692</v>
      </c>
      <c r="F576" s="23" t="s">
        <v>13</v>
      </c>
      <c r="G576" s="74" t="s">
        <v>776</v>
      </c>
      <c r="H576" s="74" t="s">
        <v>776</v>
      </c>
      <c r="I576" s="61" t="s">
        <v>776</v>
      </c>
      <c r="J576" s="61" t="s">
        <v>776</v>
      </c>
      <c r="K576" s="61" t="s">
        <v>776</v>
      </c>
      <c r="L576" s="61" t="s">
        <v>776</v>
      </c>
      <c r="M576" s="74" t="s">
        <v>776</v>
      </c>
      <c r="N576" s="74" t="s">
        <v>776</v>
      </c>
      <c r="O576" s="29"/>
      <c r="P576" s="40" t="s">
        <v>775</v>
      </c>
      <c r="Q576" s="40" t="s">
        <v>775</v>
      </c>
      <c r="R576" s="34" t="s">
        <v>775</v>
      </c>
      <c r="S576" s="34" t="s">
        <v>775</v>
      </c>
      <c r="T576" s="40" t="s">
        <v>775</v>
      </c>
      <c r="U576" s="40" t="s">
        <v>775</v>
      </c>
      <c r="V576" s="34" t="s">
        <v>775</v>
      </c>
      <c r="W576" s="34" t="s">
        <v>775</v>
      </c>
      <c r="X576" s="40" t="s">
        <v>775</v>
      </c>
      <c r="Y576" s="40" t="s">
        <v>775</v>
      </c>
      <c r="Z576" s="34" t="s">
        <v>775</v>
      </c>
      <c r="AA576" s="34" t="s">
        <v>775</v>
      </c>
      <c r="AB576" s="42" t="s">
        <v>753</v>
      </c>
      <c r="AC576" s="42" t="s">
        <v>753</v>
      </c>
      <c r="AD576" s="34" t="s">
        <v>775</v>
      </c>
      <c r="AE576" s="34" t="s">
        <v>775</v>
      </c>
      <c r="AF576" s="40" t="s">
        <v>775</v>
      </c>
      <c r="AG576" s="77" t="s">
        <v>775</v>
      </c>
      <c r="AH576" s="34" t="s">
        <v>775</v>
      </c>
      <c r="AI576" s="34" t="s">
        <v>775</v>
      </c>
      <c r="AJ576" s="48" t="s">
        <v>775</v>
      </c>
      <c r="AK576" s="48" t="s">
        <v>775</v>
      </c>
    </row>
    <row r="577" spans="1:37" ht="99.15" hidden="1" customHeight="1" x14ac:dyDescent="0.4">
      <c r="A577" s="23">
        <v>551</v>
      </c>
      <c r="B577" s="24" t="s">
        <v>531</v>
      </c>
      <c r="C577" s="23" t="s">
        <v>549</v>
      </c>
      <c r="D577" s="24" t="s">
        <v>551</v>
      </c>
      <c r="E577" s="25"/>
      <c r="F577" s="23" t="s">
        <v>13</v>
      </c>
      <c r="G577" s="82" t="s">
        <v>776</v>
      </c>
      <c r="H577" s="82" t="s">
        <v>776</v>
      </c>
      <c r="K577" s="21"/>
      <c r="M577" s="82" t="s">
        <v>776</v>
      </c>
      <c r="N577" s="82" t="s">
        <v>776</v>
      </c>
      <c r="O577" s="29"/>
      <c r="P577" s="40" t="s">
        <v>775</v>
      </c>
      <c r="Q577" s="40" t="s">
        <v>775</v>
      </c>
      <c r="R577" s="34" t="s">
        <v>775</v>
      </c>
      <c r="S577" s="34" t="s">
        <v>775</v>
      </c>
      <c r="T577" s="40" t="s">
        <v>775</v>
      </c>
      <c r="U577" s="40" t="s">
        <v>775</v>
      </c>
      <c r="V577" s="34" t="s">
        <v>775</v>
      </c>
      <c r="W577" s="34" t="s">
        <v>775</v>
      </c>
      <c r="X577" s="40" t="s">
        <v>775</v>
      </c>
      <c r="Y577" s="40" t="s">
        <v>775</v>
      </c>
      <c r="Z577" s="34" t="s">
        <v>775</v>
      </c>
      <c r="AA577" s="34" t="s">
        <v>775</v>
      </c>
      <c r="AB577" s="42" t="s">
        <v>753</v>
      </c>
      <c r="AC577" s="42" t="s">
        <v>753</v>
      </c>
      <c r="AD577" s="34" t="s">
        <v>775</v>
      </c>
      <c r="AE577" s="34" t="s">
        <v>775</v>
      </c>
      <c r="AF577" s="40" t="s">
        <v>775</v>
      </c>
      <c r="AG577" s="77" t="s">
        <v>775</v>
      </c>
      <c r="AH577" s="44">
        <v>2693.9</v>
      </c>
      <c r="AI577" s="44">
        <f t="shared" si="88"/>
        <v>4040.8500000000004</v>
      </c>
      <c r="AJ577" s="48" t="s">
        <v>775</v>
      </c>
      <c r="AK577" s="48" t="s">
        <v>775</v>
      </c>
    </row>
    <row r="578" spans="1:37" ht="99.15" hidden="1" customHeight="1" x14ac:dyDescent="0.4">
      <c r="A578" s="26">
        <v>552</v>
      </c>
      <c r="B578" s="24" t="s">
        <v>531</v>
      </c>
      <c r="C578" s="23" t="s">
        <v>549</v>
      </c>
      <c r="D578" s="24" t="s">
        <v>552</v>
      </c>
      <c r="E578" s="25" t="s">
        <v>692</v>
      </c>
      <c r="F578" s="23" t="s">
        <v>13</v>
      </c>
      <c r="G578" s="82" t="s">
        <v>776</v>
      </c>
      <c r="H578" s="82" t="s">
        <v>776</v>
      </c>
      <c r="K578" s="21"/>
      <c r="M578" s="82" t="s">
        <v>776</v>
      </c>
      <c r="N578" s="82" t="s">
        <v>776</v>
      </c>
      <c r="O578" s="29"/>
      <c r="P578" s="40" t="s">
        <v>775</v>
      </c>
      <c r="Q578" s="40" t="s">
        <v>775</v>
      </c>
      <c r="R578" s="34" t="s">
        <v>775</v>
      </c>
      <c r="S578" s="34" t="s">
        <v>775</v>
      </c>
      <c r="T578" s="40" t="s">
        <v>775</v>
      </c>
      <c r="U578" s="40" t="s">
        <v>775</v>
      </c>
      <c r="V578" s="34" t="s">
        <v>775</v>
      </c>
      <c r="W578" s="34" t="s">
        <v>775</v>
      </c>
      <c r="X578" s="40" t="s">
        <v>775</v>
      </c>
      <c r="Y578" s="40" t="s">
        <v>775</v>
      </c>
      <c r="Z578" s="34" t="s">
        <v>775</v>
      </c>
      <c r="AA578" s="34" t="s">
        <v>775</v>
      </c>
      <c r="AB578" s="42" t="s">
        <v>753</v>
      </c>
      <c r="AC578" s="42" t="s">
        <v>753</v>
      </c>
      <c r="AD578" s="34" t="s">
        <v>775</v>
      </c>
      <c r="AE578" s="34" t="s">
        <v>775</v>
      </c>
      <c r="AF578" s="40" t="s">
        <v>775</v>
      </c>
      <c r="AG578" s="77" t="s">
        <v>775</v>
      </c>
      <c r="AH578" s="70">
        <v>2693.9</v>
      </c>
      <c r="AI578" s="44">
        <f t="shared" si="88"/>
        <v>4040.8500000000004</v>
      </c>
      <c r="AJ578" s="48" t="s">
        <v>775</v>
      </c>
      <c r="AK578" s="48" t="s">
        <v>775</v>
      </c>
    </row>
    <row r="579" spans="1:37" ht="99.15" hidden="1" customHeight="1" x14ac:dyDescent="0.4">
      <c r="A579" s="23">
        <v>553</v>
      </c>
      <c r="B579" s="24" t="s">
        <v>531</v>
      </c>
      <c r="C579" s="23" t="s">
        <v>549</v>
      </c>
      <c r="D579" s="24" t="s">
        <v>553</v>
      </c>
      <c r="E579" s="25" t="s">
        <v>692</v>
      </c>
      <c r="F579" s="23" t="s">
        <v>13</v>
      </c>
      <c r="G579" s="74" t="s">
        <v>776</v>
      </c>
      <c r="H579" s="74" t="s">
        <v>776</v>
      </c>
      <c r="I579" s="61" t="s">
        <v>776</v>
      </c>
      <c r="J579" s="61" t="s">
        <v>776</v>
      </c>
      <c r="K579" s="61" t="s">
        <v>776</v>
      </c>
      <c r="L579" s="61" t="s">
        <v>776</v>
      </c>
      <c r="M579" s="74" t="s">
        <v>776</v>
      </c>
      <c r="N579" s="74" t="s">
        <v>776</v>
      </c>
      <c r="O579" s="29"/>
      <c r="P579" s="40" t="s">
        <v>775</v>
      </c>
      <c r="Q579" s="40" t="s">
        <v>775</v>
      </c>
      <c r="R579" s="34" t="s">
        <v>775</v>
      </c>
      <c r="S579" s="34" t="s">
        <v>775</v>
      </c>
      <c r="T579" s="40" t="s">
        <v>775</v>
      </c>
      <c r="U579" s="40" t="s">
        <v>775</v>
      </c>
      <c r="V579" s="34" t="s">
        <v>775</v>
      </c>
      <c r="W579" s="34" t="s">
        <v>775</v>
      </c>
      <c r="X579" s="40" t="s">
        <v>775</v>
      </c>
      <c r="Y579" s="40" t="s">
        <v>775</v>
      </c>
      <c r="Z579" s="34" t="s">
        <v>775</v>
      </c>
      <c r="AA579" s="34" t="s">
        <v>775</v>
      </c>
      <c r="AB579" s="42" t="s">
        <v>753</v>
      </c>
      <c r="AC579" s="42" t="s">
        <v>753</v>
      </c>
      <c r="AD579" s="34" t="s">
        <v>775</v>
      </c>
      <c r="AE579" s="34" t="s">
        <v>775</v>
      </c>
      <c r="AF579" s="40" t="s">
        <v>775</v>
      </c>
      <c r="AG579" s="77" t="s">
        <v>775</v>
      </c>
      <c r="AH579" s="34" t="s">
        <v>775</v>
      </c>
      <c r="AI579" s="34" t="s">
        <v>775</v>
      </c>
      <c r="AJ579" s="48" t="s">
        <v>775</v>
      </c>
      <c r="AK579" s="48" t="s">
        <v>775</v>
      </c>
    </row>
    <row r="580" spans="1:37" ht="99.15" hidden="1" customHeight="1" x14ac:dyDescent="0.4">
      <c r="A580" s="26">
        <v>554</v>
      </c>
      <c r="B580" s="24" t="s">
        <v>531</v>
      </c>
      <c r="C580" s="23" t="s">
        <v>554</v>
      </c>
      <c r="D580" s="24" t="s">
        <v>555</v>
      </c>
      <c r="E580" s="25"/>
      <c r="F580" s="23" t="s">
        <v>34</v>
      </c>
      <c r="G580" s="74" t="s">
        <v>776</v>
      </c>
      <c r="H580" s="74" t="s">
        <v>776</v>
      </c>
      <c r="I580" s="61" t="s">
        <v>776</v>
      </c>
      <c r="J580" s="61" t="s">
        <v>776</v>
      </c>
      <c r="K580" s="61" t="s">
        <v>776</v>
      </c>
      <c r="L580" s="61" t="s">
        <v>776</v>
      </c>
      <c r="M580" s="74" t="s">
        <v>776</v>
      </c>
      <c r="N580" s="74" t="s">
        <v>776</v>
      </c>
      <c r="O580" s="29"/>
      <c r="P580" s="40" t="s">
        <v>775</v>
      </c>
      <c r="Q580" s="40" t="s">
        <v>775</v>
      </c>
      <c r="R580" s="34" t="s">
        <v>775</v>
      </c>
      <c r="S580" s="34" t="s">
        <v>775</v>
      </c>
      <c r="T580" s="40" t="s">
        <v>775</v>
      </c>
      <c r="U580" s="40" t="s">
        <v>775</v>
      </c>
      <c r="V580" s="34" t="s">
        <v>775</v>
      </c>
      <c r="W580" s="34" t="s">
        <v>775</v>
      </c>
      <c r="X580" s="40" t="s">
        <v>775</v>
      </c>
      <c r="Y580" s="40" t="s">
        <v>775</v>
      </c>
      <c r="Z580" s="34" t="s">
        <v>775</v>
      </c>
      <c r="AA580" s="34" t="s">
        <v>775</v>
      </c>
      <c r="AB580" s="42" t="s">
        <v>753</v>
      </c>
      <c r="AC580" s="42" t="s">
        <v>753</v>
      </c>
      <c r="AD580" s="34" t="s">
        <v>775</v>
      </c>
      <c r="AE580" s="34" t="s">
        <v>775</v>
      </c>
      <c r="AF580" s="40" t="s">
        <v>775</v>
      </c>
      <c r="AG580" s="77" t="s">
        <v>775</v>
      </c>
      <c r="AH580" s="34" t="s">
        <v>775</v>
      </c>
      <c r="AI580" s="34" t="s">
        <v>775</v>
      </c>
      <c r="AJ580" s="48" t="s">
        <v>775</v>
      </c>
      <c r="AK580" s="48" t="s">
        <v>775</v>
      </c>
    </row>
    <row r="581" spans="1:37" ht="99.15" hidden="1" customHeight="1" x14ac:dyDescent="0.4">
      <c r="A581" s="23">
        <v>555</v>
      </c>
      <c r="B581" s="24" t="s">
        <v>531</v>
      </c>
      <c r="C581" s="23" t="s">
        <v>554</v>
      </c>
      <c r="D581" s="24" t="s">
        <v>556</v>
      </c>
      <c r="E581" s="25"/>
      <c r="F581" s="23" t="s">
        <v>34</v>
      </c>
      <c r="G581" s="81">
        <v>2000</v>
      </c>
      <c r="H581" s="81">
        <f t="shared" si="89"/>
        <v>3000</v>
      </c>
      <c r="K581" s="21"/>
      <c r="M581" s="81">
        <v>2000</v>
      </c>
      <c r="N581" s="81">
        <f t="shared" si="85"/>
        <v>3000</v>
      </c>
      <c r="O581" s="29"/>
      <c r="P581" s="30">
        <v>813</v>
      </c>
      <c r="Q581" s="30">
        <v>1219.5</v>
      </c>
      <c r="R581" s="33">
        <v>813</v>
      </c>
      <c r="S581" s="33">
        <f t="shared" si="86"/>
        <v>1219.5</v>
      </c>
      <c r="T581" s="30">
        <v>813</v>
      </c>
      <c r="U581" s="30">
        <v>1219.5</v>
      </c>
      <c r="V581" s="33">
        <v>813</v>
      </c>
      <c r="W581" s="35">
        <v>1219.5</v>
      </c>
      <c r="X581" s="55">
        <v>814</v>
      </c>
      <c r="Y581" s="55">
        <v>1220</v>
      </c>
      <c r="Z581" s="33">
        <v>813</v>
      </c>
      <c r="AA581" s="33">
        <v>1219.5</v>
      </c>
      <c r="AB581" s="62">
        <v>2000</v>
      </c>
      <c r="AC581" s="63">
        <f t="shared" si="87"/>
        <v>3000</v>
      </c>
      <c r="AD581" s="33">
        <f>800*(1+2%)</f>
        <v>816</v>
      </c>
      <c r="AE581" s="33">
        <f t="shared" ref="AE581" si="96">AD581+AD581*0.5</f>
        <v>1224</v>
      </c>
      <c r="AF581" s="30">
        <v>813</v>
      </c>
      <c r="AG581" s="48">
        <f>AF581*1.5</f>
        <v>1219.5</v>
      </c>
      <c r="AH581" s="34" t="s">
        <v>775</v>
      </c>
      <c r="AI581" s="34" t="s">
        <v>775</v>
      </c>
      <c r="AJ581" s="79">
        <v>800</v>
      </c>
      <c r="AK581" s="79">
        <v>1200</v>
      </c>
    </row>
    <row r="582" spans="1:37" ht="99.15" hidden="1" customHeight="1" x14ac:dyDescent="0.4">
      <c r="A582" s="26">
        <v>556</v>
      </c>
      <c r="B582" s="24" t="s">
        <v>531</v>
      </c>
      <c r="C582" s="23" t="s">
        <v>549</v>
      </c>
      <c r="D582" s="24" t="s">
        <v>693</v>
      </c>
      <c r="E582" s="25"/>
      <c r="F582" s="23" t="s">
        <v>694</v>
      </c>
      <c r="G582" s="71">
        <v>900</v>
      </c>
      <c r="H582" s="71">
        <f t="shared" si="89"/>
        <v>1350</v>
      </c>
      <c r="K582" s="21"/>
      <c r="M582" s="71">
        <v>900</v>
      </c>
      <c r="N582" s="71">
        <f t="shared" si="85"/>
        <v>1350</v>
      </c>
      <c r="O582" s="29"/>
      <c r="P582" s="40" t="s">
        <v>775</v>
      </c>
      <c r="Q582" s="40" t="s">
        <v>775</v>
      </c>
      <c r="R582" s="34" t="s">
        <v>775</v>
      </c>
      <c r="S582" s="34" t="s">
        <v>775</v>
      </c>
      <c r="T582" s="40" t="s">
        <v>775</v>
      </c>
      <c r="U582" s="40" t="s">
        <v>775</v>
      </c>
      <c r="V582" s="34" t="s">
        <v>775</v>
      </c>
      <c r="W582" s="34" t="s">
        <v>775</v>
      </c>
      <c r="X582" s="40" t="s">
        <v>775</v>
      </c>
      <c r="Y582" s="40" t="s">
        <v>775</v>
      </c>
      <c r="Z582" s="34" t="s">
        <v>775</v>
      </c>
      <c r="AA582" s="34" t="s">
        <v>775</v>
      </c>
      <c r="AB582" s="42">
        <v>900</v>
      </c>
      <c r="AC582" s="43">
        <f t="shared" si="87"/>
        <v>1350</v>
      </c>
      <c r="AD582" s="45"/>
      <c r="AE582" s="45"/>
      <c r="AF582" s="40" t="s">
        <v>775</v>
      </c>
      <c r="AG582" s="77" t="s">
        <v>775</v>
      </c>
      <c r="AH582" s="34" t="s">
        <v>775</v>
      </c>
      <c r="AI582" s="34" t="s">
        <v>775</v>
      </c>
      <c r="AJ582" s="48" t="s">
        <v>775</v>
      </c>
      <c r="AK582" s="48" t="s">
        <v>775</v>
      </c>
    </row>
    <row r="583" spans="1:37" ht="159.6" hidden="1" x14ac:dyDescent="0.4">
      <c r="A583" s="23">
        <v>557</v>
      </c>
      <c r="B583" s="24" t="s">
        <v>531</v>
      </c>
      <c r="C583" s="23" t="s">
        <v>549</v>
      </c>
      <c r="D583" s="24" t="s">
        <v>695</v>
      </c>
      <c r="E583" s="25"/>
      <c r="F583" s="23" t="s">
        <v>694</v>
      </c>
      <c r="G583" s="71">
        <v>900</v>
      </c>
      <c r="H583" s="71">
        <f t="shared" si="89"/>
        <v>1350</v>
      </c>
      <c r="K583" s="21"/>
      <c r="M583" s="71">
        <v>900</v>
      </c>
      <c r="N583" s="71">
        <f t="shared" si="85"/>
        <v>1350</v>
      </c>
      <c r="O583" s="29"/>
      <c r="P583" s="40" t="s">
        <v>775</v>
      </c>
      <c r="Q583" s="40" t="s">
        <v>775</v>
      </c>
      <c r="R583" s="34" t="s">
        <v>775</v>
      </c>
      <c r="S583" s="34" t="s">
        <v>775</v>
      </c>
      <c r="T583" s="40" t="s">
        <v>775</v>
      </c>
      <c r="U583" s="40" t="s">
        <v>775</v>
      </c>
      <c r="V583" s="34" t="s">
        <v>775</v>
      </c>
      <c r="W583" s="34" t="s">
        <v>775</v>
      </c>
      <c r="X583" s="40" t="s">
        <v>775</v>
      </c>
      <c r="Y583" s="40" t="s">
        <v>775</v>
      </c>
      <c r="Z583" s="34" t="s">
        <v>775</v>
      </c>
      <c r="AA583" s="34" t="s">
        <v>775</v>
      </c>
      <c r="AB583" s="42">
        <v>900</v>
      </c>
      <c r="AC583" s="43">
        <f t="shared" si="87"/>
        <v>1350</v>
      </c>
      <c r="AD583" s="45"/>
      <c r="AE583" s="45"/>
      <c r="AF583" s="40" t="s">
        <v>775</v>
      </c>
      <c r="AG583" s="77" t="s">
        <v>775</v>
      </c>
      <c r="AH583" s="34" t="s">
        <v>775</v>
      </c>
      <c r="AI583" s="34" t="s">
        <v>775</v>
      </c>
      <c r="AJ583" s="48" t="s">
        <v>775</v>
      </c>
      <c r="AK583" s="48" t="s">
        <v>775</v>
      </c>
    </row>
    <row r="584" spans="1:37" ht="99.15" hidden="1" customHeight="1" x14ac:dyDescent="0.4">
      <c r="A584" s="26">
        <v>558</v>
      </c>
      <c r="B584" s="24" t="s">
        <v>531</v>
      </c>
      <c r="C584" s="23" t="s">
        <v>696</v>
      </c>
      <c r="D584" s="24" t="s">
        <v>697</v>
      </c>
      <c r="E584" s="25"/>
      <c r="F584" s="23" t="s">
        <v>34</v>
      </c>
      <c r="G584" s="74" t="s">
        <v>776</v>
      </c>
      <c r="H584" s="74" t="s">
        <v>776</v>
      </c>
      <c r="K584" s="21"/>
      <c r="M584" s="74" t="s">
        <v>776</v>
      </c>
      <c r="N584" s="74" t="s">
        <v>776</v>
      </c>
      <c r="O584" s="29"/>
      <c r="P584" s="40" t="s">
        <v>775</v>
      </c>
      <c r="Q584" s="40" t="s">
        <v>775</v>
      </c>
      <c r="R584" s="34" t="s">
        <v>775</v>
      </c>
      <c r="S584" s="34" t="s">
        <v>775</v>
      </c>
      <c r="T584" s="40" t="s">
        <v>775</v>
      </c>
      <c r="U584" s="40" t="s">
        <v>775</v>
      </c>
      <c r="V584" s="34" t="s">
        <v>775</v>
      </c>
      <c r="W584" s="34" t="s">
        <v>775</v>
      </c>
      <c r="X584" s="40" t="s">
        <v>775</v>
      </c>
      <c r="Y584" s="40" t="s">
        <v>775</v>
      </c>
      <c r="Z584" s="34" t="s">
        <v>775</v>
      </c>
      <c r="AA584" s="34" t="s">
        <v>775</v>
      </c>
      <c r="AB584" s="42" t="s">
        <v>753</v>
      </c>
      <c r="AC584" s="42" t="s">
        <v>753</v>
      </c>
      <c r="AD584" s="45"/>
      <c r="AE584" s="45"/>
      <c r="AF584" s="40" t="s">
        <v>775</v>
      </c>
      <c r="AG584" s="77" t="s">
        <v>775</v>
      </c>
      <c r="AH584" s="34" t="s">
        <v>775</v>
      </c>
      <c r="AI584" s="34" t="s">
        <v>775</v>
      </c>
      <c r="AJ584" s="48" t="s">
        <v>775</v>
      </c>
      <c r="AK584" s="48" t="s">
        <v>775</v>
      </c>
    </row>
    <row r="585" spans="1:37" ht="99.15" hidden="1" customHeight="1" x14ac:dyDescent="0.4">
      <c r="A585" s="23">
        <v>559</v>
      </c>
      <c r="B585" s="24" t="s">
        <v>531</v>
      </c>
      <c r="C585" s="23" t="s">
        <v>696</v>
      </c>
      <c r="D585" s="24" t="s">
        <v>698</v>
      </c>
      <c r="E585" s="25"/>
      <c r="F585" s="23" t="s">
        <v>13</v>
      </c>
      <c r="G585" s="71">
        <v>1000</v>
      </c>
      <c r="H585" s="71">
        <f t="shared" si="89"/>
        <v>1500</v>
      </c>
      <c r="K585" s="21"/>
      <c r="M585" s="71">
        <v>1000</v>
      </c>
      <c r="N585" s="71">
        <f t="shared" si="85"/>
        <v>1500</v>
      </c>
      <c r="O585" s="29"/>
      <c r="P585" s="40" t="s">
        <v>775</v>
      </c>
      <c r="Q585" s="40" t="s">
        <v>775</v>
      </c>
      <c r="R585" s="34" t="s">
        <v>775</v>
      </c>
      <c r="S585" s="34" t="s">
        <v>775</v>
      </c>
      <c r="T585" s="40" t="s">
        <v>775</v>
      </c>
      <c r="U585" s="40" t="s">
        <v>775</v>
      </c>
      <c r="V585" s="34" t="s">
        <v>775</v>
      </c>
      <c r="W585" s="34" t="s">
        <v>775</v>
      </c>
      <c r="X585" s="40" t="s">
        <v>775</v>
      </c>
      <c r="Y585" s="40" t="s">
        <v>775</v>
      </c>
      <c r="Z585" s="34" t="s">
        <v>775</v>
      </c>
      <c r="AA585" s="34" t="s">
        <v>775</v>
      </c>
      <c r="AB585" s="42">
        <v>1000</v>
      </c>
      <c r="AC585" s="43">
        <f t="shared" si="87"/>
        <v>1500</v>
      </c>
      <c r="AD585" s="45"/>
      <c r="AE585" s="45"/>
      <c r="AF585" s="40" t="s">
        <v>775</v>
      </c>
      <c r="AG585" s="77" t="s">
        <v>775</v>
      </c>
      <c r="AH585" s="34" t="s">
        <v>775</v>
      </c>
      <c r="AI585" s="34" t="s">
        <v>775</v>
      </c>
      <c r="AJ585" s="48" t="s">
        <v>775</v>
      </c>
      <c r="AK585" s="48" t="s">
        <v>775</v>
      </c>
    </row>
    <row r="586" spans="1:37" ht="99.15" hidden="1" customHeight="1" x14ac:dyDescent="0.4">
      <c r="A586" s="26">
        <v>560</v>
      </c>
      <c r="B586" s="24" t="s">
        <v>531</v>
      </c>
      <c r="C586" s="23" t="s">
        <v>696</v>
      </c>
      <c r="D586" s="24" t="s">
        <v>699</v>
      </c>
      <c r="E586" s="25"/>
      <c r="F586" s="23" t="s">
        <v>13</v>
      </c>
      <c r="G586" s="71">
        <v>2500</v>
      </c>
      <c r="H586" s="71">
        <f t="shared" si="89"/>
        <v>3750</v>
      </c>
      <c r="K586" s="21"/>
      <c r="M586" s="71">
        <v>2500</v>
      </c>
      <c r="N586" s="71">
        <f t="shared" si="85"/>
        <v>3750</v>
      </c>
      <c r="O586" s="29"/>
      <c r="P586" s="40" t="s">
        <v>775</v>
      </c>
      <c r="Q586" s="40" t="s">
        <v>775</v>
      </c>
      <c r="R586" s="34" t="s">
        <v>775</v>
      </c>
      <c r="S586" s="34" t="s">
        <v>775</v>
      </c>
      <c r="T586" s="40" t="s">
        <v>775</v>
      </c>
      <c r="U586" s="40" t="s">
        <v>775</v>
      </c>
      <c r="V586" s="34" t="s">
        <v>775</v>
      </c>
      <c r="W586" s="34" t="s">
        <v>775</v>
      </c>
      <c r="X586" s="40" t="s">
        <v>775</v>
      </c>
      <c r="Y586" s="40" t="s">
        <v>775</v>
      </c>
      <c r="Z586" s="34" t="s">
        <v>775</v>
      </c>
      <c r="AA586" s="34" t="s">
        <v>775</v>
      </c>
      <c r="AB586" s="42">
        <v>2500</v>
      </c>
      <c r="AC586" s="43">
        <f t="shared" si="87"/>
        <v>3750</v>
      </c>
      <c r="AD586" s="45"/>
      <c r="AE586" s="45"/>
      <c r="AF586" s="40" t="s">
        <v>775</v>
      </c>
      <c r="AG586" s="77" t="s">
        <v>775</v>
      </c>
      <c r="AH586" s="34" t="s">
        <v>775</v>
      </c>
      <c r="AI586" s="34" t="s">
        <v>775</v>
      </c>
      <c r="AJ586" s="48" t="s">
        <v>775</v>
      </c>
      <c r="AK586" s="48" t="s">
        <v>775</v>
      </c>
    </row>
    <row r="587" spans="1:37" ht="99.15" hidden="1" customHeight="1" x14ac:dyDescent="0.4">
      <c r="A587" s="23">
        <v>561</v>
      </c>
      <c r="B587" s="24" t="s">
        <v>531</v>
      </c>
      <c r="C587" s="23" t="s">
        <v>696</v>
      </c>
      <c r="D587" s="24" t="s">
        <v>700</v>
      </c>
      <c r="E587" s="25"/>
      <c r="F587" s="23" t="s">
        <v>13</v>
      </c>
      <c r="G587" s="71">
        <v>1500</v>
      </c>
      <c r="H587" s="71">
        <f t="shared" si="89"/>
        <v>2250</v>
      </c>
      <c r="K587" s="21"/>
      <c r="M587" s="71">
        <v>1500</v>
      </c>
      <c r="N587" s="71">
        <f t="shared" si="85"/>
        <v>2250</v>
      </c>
      <c r="O587" s="29"/>
      <c r="P587" s="40" t="s">
        <v>775</v>
      </c>
      <c r="Q587" s="40" t="s">
        <v>775</v>
      </c>
      <c r="R587" s="34" t="s">
        <v>775</v>
      </c>
      <c r="S587" s="34" t="s">
        <v>775</v>
      </c>
      <c r="T587" s="40" t="s">
        <v>775</v>
      </c>
      <c r="U587" s="40" t="s">
        <v>775</v>
      </c>
      <c r="V587" s="34" t="s">
        <v>775</v>
      </c>
      <c r="W587" s="34" t="s">
        <v>775</v>
      </c>
      <c r="X587" s="40" t="s">
        <v>775</v>
      </c>
      <c r="Y587" s="40" t="s">
        <v>775</v>
      </c>
      <c r="Z587" s="34" t="s">
        <v>775</v>
      </c>
      <c r="AA587" s="34" t="s">
        <v>775</v>
      </c>
      <c r="AB587" s="42">
        <v>1500</v>
      </c>
      <c r="AC587" s="43">
        <f t="shared" si="87"/>
        <v>2250</v>
      </c>
      <c r="AD587" s="45"/>
      <c r="AE587" s="45"/>
      <c r="AF587" s="40" t="s">
        <v>775</v>
      </c>
      <c r="AG587" s="77" t="s">
        <v>775</v>
      </c>
      <c r="AH587" s="34" t="s">
        <v>775</v>
      </c>
      <c r="AI587" s="34" t="s">
        <v>775</v>
      </c>
      <c r="AJ587" s="48" t="s">
        <v>775</v>
      </c>
      <c r="AK587" s="48" t="s">
        <v>775</v>
      </c>
    </row>
    <row r="588" spans="1:37" ht="99.15" hidden="1" customHeight="1" x14ac:dyDescent="0.4">
      <c r="A588" s="26">
        <v>562</v>
      </c>
      <c r="B588" s="24" t="s">
        <v>531</v>
      </c>
      <c r="C588" s="23" t="s">
        <v>696</v>
      </c>
      <c r="D588" s="24" t="s">
        <v>701</v>
      </c>
      <c r="E588" s="25"/>
      <c r="F588" s="23" t="s">
        <v>34</v>
      </c>
      <c r="G588" s="82" t="s">
        <v>776</v>
      </c>
      <c r="H588" s="82" t="s">
        <v>776</v>
      </c>
      <c r="K588" s="21"/>
      <c r="M588" s="82" t="s">
        <v>776</v>
      </c>
      <c r="N588" s="82" t="s">
        <v>776</v>
      </c>
      <c r="O588" s="29"/>
      <c r="P588" s="30">
        <v>407</v>
      </c>
      <c r="Q588" s="30">
        <v>610.5</v>
      </c>
      <c r="R588" s="33">
        <v>407</v>
      </c>
      <c r="S588" s="33">
        <f t="shared" si="86"/>
        <v>610.5</v>
      </c>
      <c r="T588" s="30">
        <v>407</v>
      </c>
      <c r="U588" s="30">
        <v>610.5</v>
      </c>
      <c r="V588" s="33">
        <v>407</v>
      </c>
      <c r="W588" s="33">
        <v>610.5</v>
      </c>
      <c r="X588" s="40" t="s">
        <v>775</v>
      </c>
      <c r="Y588" s="40" t="s">
        <v>775</v>
      </c>
      <c r="Z588" s="33">
        <v>407</v>
      </c>
      <c r="AA588" s="37">
        <v>610.5</v>
      </c>
      <c r="AB588" s="40" t="s">
        <v>775</v>
      </c>
      <c r="AC588" s="40" t="s">
        <v>775</v>
      </c>
      <c r="AD588" s="45"/>
      <c r="AE588" s="45"/>
      <c r="AF588" s="30">
        <v>407</v>
      </c>
      <c r="AG588" s="48">
        <f>AF588*1.5</f>
        <v>610.5</v>
      </c>
      <c r="AH588" s="34" t="s">
        <v>775</v>
      </c>
      <c r="AI588" s="34" t="s">
        <v>775</v>
      </c>
      <c r="AJ588" s="48" t="s">
        <v>775</v>
      </c>
      <c r="AK588" s="48" t="s">
        <v>775</v>
      </c>
    </row>
    <row r="589" spans="1:37" ht="99.15" hidden="1" customHeight="1" x14ac:dyDescent="0.4">
      <c r="A589" s="23">
        <v>563</v>
      </c>
      <c r="B589" s="24" t="s">
        <v>531</v>
      </c>
      <c r="C589" s="23" t="s">
        <v>696</v>
      </c>
      <c r="D589" s="24" t="s">
        <v>702</v>
      </c>
      <c r="E589" s="25"/>
      <c r="F589" s="23" t="s">
        <v>536</v>
      </c>
      <c r="G589" s="81">
        <v>400</v>
      </c>
      <c r="H589" s="81">
        <f t="shared" si="89"/>
        <v>600</v>
      </c>
      <c r="K589" s="21"/>
      <c r="M589" s="81">
        <v>400</v>
      </c>
      <c r="N589" s="81">
        <f t="shared" si="85"/>
        <v>600</v>
      </c>
      <c r="O589" s="29"/>
      <c r="P589" s="30">
        <v>305</v>
      </c>
      <c r="Q589" s="30">
        <v>457.5</v>
      </c>
      <c r="R589" s="33">
        <v>305</v>
      </c>
      <c r="S589" s="33">
        <f t="shared" si="86"/>
        <v>457.5</v>
      </c>
      <c r="T589" s="30">
        <v>305</v>
      </c>
      <c r="U589" s="30">
        <v>457.5</v>
      </c>
      <c r="V589" s="33">
        <v>305</v>
      </c>
      <c r="W589" s="33">
        <v>457.5</v>
      </c>
      <c r="X589" s="40" t="s">
        <v>775</v>
      </c>
      <c r="Y589" s="40" t="s">
        <v>775</v>
      </c>
      <c r="Z589" s="33">
        <v>305</v>
      </c>
      <c r="AA589" s="37">
        <v>457.5</v>
      </c>
      <c r="AB589" s="42">
        <v>400</v>
      </c>
      <c r="AC589" s="43">
        <f>AB589+AB589*0.5</f>
        <v>600</v>
      </c>
      <c r="AD589" s="45"/>
      <c r="AE589" s="45"/>
      <c r="AF589" s="30">
        <v>305</v>
      </c>
      <c r="AG589" s="48">
        <f>AF589*1.5</f>
        <v>457.5</v>
      </c>
      <c r="AH589" s="34" t="s">
        <v>775</v>
      </c>
      <c r="AI589" s="34" t="s">
        <v>775</v>
      </c>
      <c r="AJ589" s="48" t="s">
        <v>775</v>
      </c>
      <c r="AK589" s="48" t="s">
        <v>775</v>
      </c>
    </row>
    <row r="590" spans="1:37" hidden="1" x14ac:dyDescent="0.55000000000000004">
      <c r="A590" s="18"/>
      <c r="E590" s="20"/>
      <c r="Z590" s="33">
        <v>610</v>
      </c>
      <c r="AA590" s="37">
        <v>915</v>
      </c>
      <c r="AB590" s="41"/>
      <c r="AC590" s="41"/>
      <c r="AD590" s="41"/>
      <c r="AE590" s="41"/>
      <c r="AF590" s="41"/>
      <c r="AG590" s="78"/>
      <c r="AH590" s="41"/>
      <c r="AI590" s="41"/>
    </row>
    <row r="591" spans="1:37" x14ac:dyDescent="0.4">
      <c r="E591" s="20"/>
    </row>
  </sheetData>
  <autoFilter ref="A26:AM590" xr:uid="{330B7F6F-EF92-4611-BB44-0F3D1140D151}">
    <filterColumn colId="38">
      <filters>
        <filter val="❌ Не соответствует"/>
      </filters>
    </filterColumn>
  </autoFilter>
  <mergeCells count="60">
    <mergeCell ref="B18:F18"/>
    <mergeCell ref="B19:F19"/>
    <mergeCell ref="B12:F12"/>
    <mergeCell ref="B14:F14"/>
    <mergeCell ref="B15:F15"/>
    <mergeCell ref="B16:F16"/>
    <mergeCell ref="B17:F17"/>
    <mergeCell ref="M24:N24"/>
    <mergeCell ref="O24:O25"/>
    <mergeCell ref="H24:H25"/>
    <mergeCell ref="AJ23:AK23"/>
    <mergeCell ref="AJ24:AJ25"/>
    <mergeCell ref="AK24:AK25"/>
    <mergeCell ref="G23:H23"/>
    <mergeCell ref="U24:U25"/>
    <mergeCell ref="P23:Q23"/>
    <mergeCell ref="R23:S23"/>
    <mergeCell ref="T23:U23"/>
    <mergeCell ref="V24:V25"/>
    <mergeCell ref="P24:P25"/>
    <mergeCell ref="Q24:Q25"/>
    <mergeCell ref="R24:R25"/>
    <mergeCell ref="S24:S25"/>
    <mergeCell ref="F2:H3"/>
    <mergeCell ref="G24:G25"/>
    <mergeCell ref="A5:H5"/>
    <mergeCell ref="A24:A25"/>
    <mergeCell ref="B24:B25"/>
    <mergeCell ref="C24:C25"/>
    <mergeCell ref="D24:D25"/>
    <mergeCell ref="E24:E25"/>
    <mergeCell ref="F24:F25"/>
    <mergeCell ref="B20:F20"/>
    <mergeCell ref="B21:F21"/>
    <mergeCell ref="B7:F7"/>
    <mergeCell ref="B8:F8"/>
    <mergeCell ref="B9:F9"/>
    <mergeCell ref="B10:F10"/>
    <mergeCell ref="B11:F11"/>
    <mergeCell ref="T24:T25"/>
    <mergeCell ref="W24:W25"/>
    <mergeCell ref="V23:W23"/>
    <mergeCell ref="X24:X25"/>
    <mergeCell ref="Y24:Y25"/>
    <mergeCell ref="X23:Y23"/>
    <mergeCell ref="Z24:Z25"/>
    <mergeCell ref="AA24:AA25"/>
    <mergeCell ref="Z23:AA23"/>
    <mergeCell ref="AB24:AB25"/>
    <mergeCell ref="AC24:AC25"/>
    <mergeCell ref="AB23:AC23"/>
    <mergeCell ref="AH24:AH25"/>
    <mergeCell ref="AI24:AI25"/>
    <mergeCell ref="AH23:AI23"/>
    <mergeCell ref="AD24:AD25"/>
    <mergeCell ref="AE24:AE25"/>
    <mergeCell ref="AD23:AE23"/>
    <mergeCell ref="AF24:AF25"/>
    <mergeCell ref="AG24:AG25"/>
    <mergeCell ref="AF23:AG23"/>
  </mergeCells>
  <hyperlinks>
    <hyperlink ref="AL27" r:id="rId1" display="https://mos-filter.ru/price" xr:uid="{915039CC-F54D-4C5E-A640-3524142810D8}"/>
    <hyperlink ref="AL29" r:id="rId2" display="https://profi.ru/remont/poverka-schetchika-vody/price/" xr:uid="{72DC6B38-6DFD-44A2-86A9-620ECEF77036}"/>
    <hyperlink ref="AL30" r:id="rId3" display="https://profi.ru/remont/poverka-schetchika-vody/price/" xr:uid="{FC5B2BF8-97E3-4C49-A941-9AB96B824751}"/>
    <hyperlink ref="AL31" r:id="rId4" display="https://profi.ru/remont/poverka-schetchika-vody/price/" xr:uid="{8702C1F4-BD95-4184-BCC2-A53AD18E988E}"/>
    <hyperlink ref="AL32" r:id="rId5" display="https://profi.ru/remont/poverka-schetchika-vody/price/" xr:uid="{B2A3726D-1A54-49EA-A8DA-7ECD8A8D2938}"/>
    <hyperlink ref="AL33" r:id="rId6" display="https://profi.ru/remont/poverka-schetchika-vody/price/" xr:uid="{ECAAFDD4-5D9F-44D6-840E-A9E9A7D206E9}"/>
    <hyperlink ref="AL38" r:id="rId7" display="https://mos-filter.ru/price" xr:uid="{1EEECE85-6978-47E9-9BE3-2E7CDC598522}"/>
    <hyperlink ref="AL40" r:id="rId8" display="https://santehnik-center.ru/price/" xr:uid="{0A8775D9-5B4C-4C23-9FF3-A59621ACFB84}"/>
    <hyperlink ref="AL43" r:id="rId9" display="https://mos-filter.ru/price" xr:uid="{C8EAC1FA-8F74-4A1D-83CF-26177B1745B5}"/>
    <hyperlink ref="AL44" r:id="rId10" display="https://mos-filter.ru/price" xr:uid="{28663AFB-6AAE-4AB4-81E0-016BF549B356}"/>
    <hyperlink ref="AL48" r:id="rId11" display="https://santehnik-center.ru/price/" xr:uid="{EADEF45B-2593-44DB-8E84-629C6285ED0A}"/>
    <hyperlink ref="AL49" r:id="rId12" display="https://santehnik-center.ru/price/" xr:uid="{DB23C979-3202-4742-91DB-A65060FE015B}"/>
    <hyperlink ref="AL50" r:id="rId13" display="https://santehnik-center.ru/price/" xr:uid="{9BF851F2-F6BA-4C00-AA25-AC455055872A}"/>
    <hyperlink ref="AL51" r:id="rId14" display="https://santehnik-center.ru/price/" xr:uid="{F0C787D1-4A52-45C4-AB01-1C53F94441ED}"/>
    <hyperlink ref="AL52" r:id="rId15" display="https://santehnik-center.ru/price/" xr:uid="{41262E7D-3739-481A-A8F6-B1343522FE6A}"/>
    <hyperlink ref="AL54" r:id="rId16" display="https://santehnik-center.ru/price/" xr:uid="{52D6F56C-7A10-4386-BD30-BDC415D8A45E}"/>
    <hyperlink ref="AL56" r:id="rId17" display="https://santehnik-center.ru/price/" xr:uid="{01D773AD-1FF7-4A48-B645-E08F3D1EFF2B}"/>
    <hyperlink ref="AL89" r:id="rId18" display="https://santehnik-center.ru/price/" xr:uid="{4515F4A3-87EE-49F2-98BB-9C3AE6BD1224}"/>
    <hyperlink ref="AL90" r:id="rId19" display="https://santehnik-center.ru/price/" xr:uid="{194AAA29-7461-46A6-9AB1-70F091D936A1}"/>
    <hyperlink ref="AL91" r:id="rId20" display="https://santehnik-center.ru/price/" xr:uid="{3C8821C6-FCDC-4D56-8570-20D460EC1FD8}"/>
    <hyperlink ref="AL94" r:id="rId21" display="https://www.skmsk.ru/price/santehnicheskie-raboty/" xr:uid="{6CC5C59A-2A73-499D-96B4-8E63F2460FAC}"/>
    <hyperlink ref="AL98" r:id="rId22" display="https://prosantekh.ru/remont-rakovin/" xr:uid="{015F687E-DA47-4236-B256-DE397991C05D}"/>
    <hyperlink ref="AL100" r:id="rId23" display="https://prosantekh.ru/remont-rakovin/" xr:uid="{1AC77BBA-074A-4EC1-983C-83BAD73FA74E}"/>
    <hyperlink ref="AL112" r:id="rId24" display="https://santehnik-center.ru/price/" xr:uid="{16A645D6-14FA-4F3F-9EF1-CFB7D05AC646}"/>
    <hyperlink ref="AL113" r:id="rId25" display="https://santehnik-center.ru/price/" xr:uid="{194313B2-1A88-4300-9624-EC58ABBC4E57}"/>
    <hyperlink ref="AL116" r:id="rId26" display="https://santehnik-center.ru/price/" xr:uid="{482D939B-DE42-46E9-9C3A-0B87E6297484}"/>
    <hyperlink ref="AL124" r:id="rId27" display="https://masterabyta.ru/tseny-na-santehnicheskie-uslugi/" xr:uid="{F09C6EF7-2D73-4062-8A37-F13E973C5F6A}"/>
    <hyperlink ref="AL131" r:id="rId28" display="https://masterabyta.ru/tseny-na-santehnicheskie-uslugi/" xr:uid="{7373E5A0-DABF-4629-8424-0A39E51F2C14}"/>
    <hyperlink ref="AL132" r:id="rId29" display="https://redfiks.com/landing/msk/plumber" xr:uid="{E274D4DF-2CA5-4F71-B6F2-A3FDA92C8BC4}"/>
    <hyperlink ref="AL134" r:id="rId30" display="https://remont-uroven.ru/price.html" xr:uid="{50B10561-8C39-4ABB-9673-C7444E94A872}"/>
    <hyperlink ref="AL136" r:id="rId31" display="https://redfiks.com/landing/msk/plumber" xr:uid="{65AD24AE-80CA-49E7-8582-EEDB0221B2B7}"/>
    <hyperlink ref="AL138" r:id="rId32" display="https://santehnik-center.ru/price/" xr:uid="{D2F08285-0E75-4AC5-8C9E-AB9C36C26495}"/>
    <hyperlink ref="AL142" r:id="rId33" display="https://santehnik-center.ru/price/" xr:uid="{3948635F-7B0F-4D5A-B6C2-46E9C1E27C9B}"/>
    <hyperlink ref="AL145" r:id="rId34" display="https://redfiks.com/landing/msk/plumber" xr:uid="{C9B5779F-1DB0-4351-A5BF-5B1FD19A050B}"/>
    <hyperlink ref="AL149" r:id="rId35" display="https://profi.ru/remont/zamena-dushevyh-kabin/price/?srsltid=AfmBOorEBH1fkcp-BMAaGSArGNLyE3MzOQuGMZoDDcaCNeg-suL4p226" xr:uid="{2995FE2B-0F8E-4CAB-ABF5-22DDA8760E5A}"/>
    <hyperlink ref="AL151" r:id="rId36" display="https://profi.ru/remont/zamena-dushevyh-kabin/price/?srsltid=AfmBOorEBH1fkcp-BMAaGSArGNLyE3MzOQuGMZoDDcaCNeg-suL4p226" xr:uid="{7A431DF4-8285-4261-A0DA-1093FA751375}"/>
    <hyperlink ref="AL152" r:id="rId37" display="https://profi.ru/remont/zamena-dushevyh-kabin/price/?srsltid=AfmBOorEBH1fkcp-BMAaGSArGNLyE3MzOQuGMZoDDcaCNeg-suL4p226" xr:uid="{7CCC29AB-01CF-401B-BE06-C11AA60F659F}"/>
    <hyperlink ref="AL156" r:id="rId38" display="https://profi.ru/remont/zamena-dushevyh-kabin/price/?srsltid=AfmBOorEBH1fkcp-BMAaGSArGNLyE3MzOQuGMZoDDcaCNeg-suL4p226" xr:uid="{4F240339-1578-4FEF-87C3-CD3617A0E06E}"/>
    <hyperlink ref="AL169" r:id="rId39" display="https://santehnik-center.ru/price/" xr:uid="{16EDD711-DC2B-41EB-8381-25B4C7647AF6}"/>
    <hyperlink ref="AL178" r:id="rId40" display="https://redfiks.com/landing/msk/plumber" xr:uid="{9D7379E4-A24B-4FFC-BBFF-B2FB90F512DA}"/>
    <hyperlink ref="AL180" r:id="rId41" display="https://www.skmsk.ru/price/santehnicheskie-raboty/" xr:uid="{D62F19D5-A063-48F5-BA10-38A04953DC29}"/>
    <hyperlink ref="AL188" r:id="rId42" display="https://www.skmsk.ru/price/santehnicheskie-raboty/" xr:uid="{64559ED9-4F58-4835-997D-91DCD340EA0F}"/>
    <hyperlink ref="AL197" r:id="rId43" display="https://remont-uroven.ru/price.html" xr:uid="{36E94C19-0D83-46F5-9838-A88D2679AE39}"/>
    <hyperlink ref="AL205" r:id="rId44" display="https://www.skmsk.ru/price/elektromontazhnye-raboty/" xr:uid="{DF8D97D4-9BF3-429D-96A6-55C4EC720281}"/>
    <hyperlink ref="AL209" r:id="rId45" location="top" display="https://electroterm.ru/jelektromontazhnye-raboty-ceny/ - top" xr:uid="{E14F45A8-637F-4F0B-8486-1DB5EEFCF307}"/>
    <hyperlink ref="AL210" r:id="rId46" display="https://www.skmsk.ru/price/elektromontazhnye-raboty/" xr:uid="{748B530B-B6BC-416B-8AB9-BEB2A09A75A1}"/>
    <hyperlink ref="AL212" r:id="rId47" location="top" display="https://electroterm.ru/jelektromontazhnye-raboty-ceny/ - top" xr:uid="{4672DF43-F41D-4E27-8617-D9A7D5939F62}"/>
    <hyperlink ref="AL214" r:id="rId48" display="https://www.skmsk.ru/price/elektromontazhnye-raboty/" xr:uid="{C406A3D0-2293-4150-8F15-BD5D4C7DBA0C}"/>
    <hyperlink ref="AL215" r:id="rId49" location="top" display="https://electroterm.ru/jelektromontazhnye-raboty-ceny/ - top" xr:uid="{B316AE2A-001A-46BF-9928-5AC7C0F20349}"/>
    <hyperlink ref="AL217" r:id="rId50" location="top" display="https://electroterm.ru/jelektromontazhnye-raboty-ceny/ - top" xr:uid="{9EFD53C7-05FC-46F4-A0F1-1C49F334699F}"/>
    <hyperlink ref="AL218" r:id="rId51" location="top" display="https://electroterm.ru/jelektromontazhnye-raboty-ceny/ - top" xr:uid="{4D0E9675-F866-4A52-B25B-9D177565E5FE}"/>
    <hyperlink ref="AL221" r:id="rId52" display="https://electric-220.ru/master/moskva/montazh-i-razvodka-elektroprovodki" xr:uid="{1A9CFCBB-ACFE-462B-9B1D-753D9C9BF8C7}"/>
    <hyperlink ref="AL224" r:id="rId53" location="top" display="https://electroterm.ru/jelektromontazhnye-raboty-ceny/ - top" xr:uid="{8A3F89A8-B265-401B-B3FA-279B2AC7C66B}"/>
    <hyperlink ref="AL230" r:id="rId54" display="https://www.skmsk.ru/price/elektromontazhnye-raboty/" xr:uid="{0EDA2EAF-5FC2-4324-96CC-DA9A49B935C0}"/>
    <hyperlink ref="AL231" r:id="rId55" location="top" display="https://electroterm.ru/jelektromontazhnye-raboty-ceny/ - top" xr:uid="{DC31E9E4-5975-4804-B3DE-8FDFFA9A1692}"/>
    <hyperlink ref="AL232" r:id="rId56" location="top" display="https://electroterm.ru/jelektromontazhnye-raboty-ceny/ - top" xr:uid="{FF83AAEE-840E-4684-B7CB-3304E277FF25}"/>
    <hyperlink ref="AL233" r:id="rId57" location="top" display="https://electroterm.ru/jelektromontazhnye-raboty-ceny/ - top" xr:uid="{DD49FEAF-40BA-496D-B369-F14A9B711F13}"/>
    <hyperlink ref="AL234" r:id="rId58" location="top" display="https://electroterm.ru/jelektromontazhnye-raboty-ceny/ - top" xr:uid="{670B80FA-FF33-41F5-982E-EB4FC02FB77E}"/>
    <hyperlink ref="AL235" r:id="rId59" location="top" display="https://electroterm.ru/jelektromontazhnye-raboty-ceny/ - top" xr:uid="{974BA167-5FA2-4FA7-B177-E8BF3122F39B}"/>
    <hyperlink ref="AL236" r:id="rId60" location="top" display="https://electroterm.ru/jelektromontazhnye-raboty-ceny/ - top" xr:uid="{13289594-A323-4DAF-BAE7-EFAC5A92D1D2}"/>
    <hyperlink ref="AL238" r:id="rId61" display="https://hands.ru/tver/service/shtroblenie-v-kirpiche/" xr:uid="{5A1E16E6-64BD-4F20-A0A6-E912B1D1956A}"/>
    <hyperlink ref="AL239" r:id="rId62" display="https://hands.ru/tver/service/shtroblenie-v-kirpiche/" xr:uid="{2BE793FF-4162-4F9A-A50E-D03D2B35564B}"/>
    <hyperlink ref="AL241" r:id="rId63" location="top" display="https://electroterm.ru/jelektromontazhnye-raboty-ceny/ - top" xr:uid="{B6E9AE44-AF1D-4845-B988-13FE79AAEF10}"/>
    <hyperlink ref="AL243" r:id="rId64" display="https://redfiks.com/landing/msk/electrician/cable-channel-installation" xr:uid="{85882092-1828-4FA0-9FCF-539C4542FDDB}"/>
    <hyperlink ref="AL248" r:id="rId65" display="https://hands.ru/tver/service/shtroblenie-v-kirpiche/" xr:uid="{5EFB64D1-B402-48A4-9DB4-A12076D572CA}"/>
    <hyperlink ref="AL249" r:id="rId66" display="https://hands.ru/tver/service/shtroblenie-v-kirpiche/" xr:uid="{DB962B6F-15B8-4DE2-A7E4-F07CDA2ABBED}"/>
    <hyperlink ref="AL250" r:id="rId67" display="https://hands.ru/tver/service/shtroblenie-v-kirpiche/" xr:uid="{C486F2BA-DFD5-4977-A6EA-3FC994D62C12}"/>
    <hyperlink ref="AL252" r:id="rId68" display="https://hands.ru/tver/service/shtroblenie-v-kirpiche/" xr:uid="{BB8C8ED7-0ED8-4472-90F2-116754CC1CE9}"/>
    <hyperlink ref="AL253" r:id="rId69" display="https://hands.ru/tver/service/shtroblenie-v-kirpiche/" xr:uid="{F90F4673-26E1-4D31-9113-B5615592D5B8}"/>
    <hyperlink ref="AL254" r:id="rId70" display="https://hands.ru/tver/service/shtroblenie-v-kirpiche/" xr:uid="{88C87640-0CC4-461D-9C63-A37764CECE9A}"/>
    <hyperlink ref="AL256" r:id="rId71" display="https://redfiks.com/landing/msk/electrician/doorbell-installation" xr:uid="{A6474B29-BA0A-4C15-9E8D-74A6FFB67462}"/>
    <hyperlink ref="AL257" r:id="rId72" display="https://redfiks.com/landing/msk/electrician/doorbell-installation" xr:uid="{95BD464D-445D-49D0-87CB-F15383C8D284}"/>
    <hyperlink ref="AL258" r:id="rId73" location="respond" display="https://electric-220.ru/master/moskva/vektor-elektrik-196987774567 - respond" xr:uid="{5D3675A3-E1CC-4B06-A67F-EFEA6F4C39AD}"/>
    <hyperlink ref="AL260" r:id="rId74" display="https://profi.ru/remont/podklyuchenie-chastnogo-doma-k-elektrichestvu/price/" xr:uid="{7C6DFF40-0BF2-49DD-A71D-2C7D81A7C354}"/>
    <hyperlink ref="AL262" r:id="rId75" display="https://profi.ru/remont/podklyuchenie-chastnogo-doma-k-elektrichestvu/price/" xr:uid="{72A41F63-2FDE-4CDF-9CE6-B4FA9D3FC227}"/>
    <hyperlink ref="AL263" r:id="rId76" location="respond" display="https://electric-220.ru/master/moskva/vektor-elektrik-196987774567 - respond" xr:uid="{91D565F6-92BB-47C7-840D-958905A720C1}"/>
    <hyperlink ref="AL265" r:id="rId77" display="https://profi.ru/remont/podklyuchenie-chastnogo-doma-k-elektrichestvu/price/" xr:uid="{F0E7D092-040C-4F33-9602-EDB7B4D45C06}"/>
    <hyperlink ref="AL267" r:id="rId78" display="https://profi.ru/remont/podklyuchenie-chastnogo-doma-k-elektrichestvu/price/" xr:uid="{111ADF3B-DE72-4208-915C-5532EAF1E5BA}"/>
    <hyperlink ref="AL269" r:id="rId79" location="respond" display="https://electric-220.ru/master/moskva/vektor-elektrik-196987774567 - respond" xr:uid="{5865856F-3747-47A0-B834-792984F89549}"/>
    <hyperlink ref="AL271" r:id="rId80" display="https://profi.ru/remont/podklyuchenie-chastnogo-doma-k-elektrichestvu/price/" xr:uid="{06508920-EB9E-449F-9587-157562318DED}"/>
    <hyperlink ref="AL273" r:id="rId81" display="https://profi.ru/remont/podklyuchenie-chastnogo-doma-k-elektrichestvu/price/" xr:uid="{63652FAC-C882-4059-B709-BFBDAC9FBDAA}"/>
    <hyperlink ref="AL278" r:id="rId82" display="https://www.skmsk.ru/price/elektromontazhnye-raboty/" xr:uid="{AE6FE954-01C0-48A9-966D-609EA3A8051E}"/>
    <hyperlink ref="AL279" r:id="rId83" display="https://www.skmsk.ru/price/elektromontazhnye-raboty/" xr:uid="{CC1B20BA-573B-4522-BAC2-4786C138BF3A}"/>
    <hyperlink ref="AL280" r:id="rId84" display="https://www.skmsk.ru/price/elektromontazhnye-raboty/" xr:uid="{DC6646D7-E93F-484A-91A3-FA434DD45A8A}"/>
    <hyperlink ref="AL290" r:id="rId85" display="https://www.skmsk.ru/price/elektromontazhnye-raboty/" xr:uid="{39F5AC09-8B35-4AC9-96FC-500833E0E3EE}"/>
    <hyperlink ref="AL292" r:id="rId86" display="https://www.skmsk.ru/price/elektromontazhnye-raboty/" xr:uid="{D758F56E-9E19-42EC-8492-4DA32060C66E}"/>
    <hyperlink ref="AL293" r:id="rId87" location="6#4" display="https://mes-elektrik.ru/local/price_actual.pdf - 6#4" xr:uid="{95F5F5C7-8300-4E8C-9810-F5B8260AE393}"/>
    <hyperlink ref="AL295" r:id="rId88" location="6#4" display="https://mes-elektrik.ru/local/price_actual.pdf - 6#4" xr:uid="{27D05077-E4C7-4607-862B-4EACC687E3A2}"/>
    <hyperlink ref="AL297" r:id="rId89" display="https://www.skmsk.ru/price/elektromontazhnye-raboty/" xr:uid="{547BB10A-2242-4A4C-9579-BEDF3A5623A6}"/>
    <hyperlink ref="AL299" r:id="rId90" display="https://profi.ru/remont/montazh-lyustry-na-natyazhnoj-potolok/price/" xr:uid="{2F38210D-8CF9-4900-949B-0DA3635E761D}"/>
    <hyperlink ref="AL300" r:id="rId91" display="https://profi.ru/remont/montazh-lyustry-na-natyazhnoj-potolok/price/" xr:uid="{0E92671D-CF78-46DF-A92A-BFE19F8451A3}"/>
    <hyperlink ref="AL301" r:id="rId92" display="https://redfiks.com/landing/msk/electrician/chandelier-installation" xr:uid="{480AB387-3051-4BE1-BB92-0DB974315E9A}"/>
    <hyperlink ref="AL315" r:id="rId93" display="https://teplomash-city.ru/montazh/" xr:uid="{F17AEE77-52E3-4E6A-9487-4DF16FB3E704}"/>
    <hyperlink ref="AL328" r:id="rId94" display="https://2gis.ru/moscow/firm/70000001049586603/tab/prices?m=74.062178%2C55.674122%2F3" xr:uid="{7022A731-D7DA-4F9A-993B-A0E559864372}"/>
    <hyperlink ref="AL330" r:id="rId95" display="https://profi.ru/remont/dveri/price/" xr:uid="{4EFF2470-0E47-4292-85CD-68BA57B85335}"/>
    <hyperlink ref="AL340" r:id="rId96" display="https://profi.ru/remont/dveri/price/" xr:uid="{3DAF0E86-295D-44F9-93F7-BC7AD08353DE}"/>
    <hyperlink ref="AL341" r:id="rId97" display="https://okon-remont-msk.ru/services/izgotovlenie-okon/regulirovka-provisaniya/" xr:uid="{F7166486-BD4A-47DB-A848-81C1F2D42E87}"/>
    <hyperlink ref="AL342" r:id="rId98" display="https://dvery-pro.ru/index.php?option=com_sppagebuilder&amp;view=page&amp;id=115" xr:uid="{45839D33-D8D3-4691-9C1E-C880802587AE}"/>
    <hyperlink ref="AL344" r:id="rId99" display="https://dvery-pro.ru/index.php?option=com_sppagebuilder&amp;view=page&amp;id=115" xr:uid="{DCEA6985-3784-4774-A49A-95FCAB5F6AF2}"/>
    <hyperlink ref="AL345" r:id="rId100" display="https://dvery-pro.ru/index.php?option=com_sppagebuilder&amp;view=page&amp;id=115" xr:uid="{B44F7510-938D-4D63-B6CE-5F61B07B76F8}"/>
    <hyperlink ref="AL348" r:id="rId101" display="https://dvery-pro.ru/index.php?option=com_sppagebuilder&amp;view=page&amp;id=115" xr:uid="{87A32633-20A6-413C-B306-8BC464748E9C}"/>
    <hyperlink ref="AL351" r:id="rId102" display="https://dvery-pro.ru/index.php?option=com_sppagebuilder&amp;view=page&amp;id=115" xr:uid="{E5DFCEDE-ACF9-45F9-8A3D-FFB5F62133D0}"/>
    <hyperlink ref="AL354" r:id="rId103" display="https://dvery-pro.ru/index.php?option=com_sppagebuilder&amp;view=page&amp;id=115" xr:uid="{4D84DB75-2570-483E-939C-ACD8E08D3806}"/>
    <hyperlink ref="AL356" r:id="rId104" display="https://dvery-pro.ru/index.php?option=com_sppagebuilder&amp;view=page&amp;id=115" xr:uid="{EC80C397-7234-4438-95EC-C361A4AC282E}"/>
    <hyperlink ref="AL357" r:id="rId105" display="https://dvery-pro.ru/index.php?option=com_sppagebuilder&amp;view=page&amp;id=115" xr:uid="{E582F189-70D6-4A10-9DC8-64A5FB4CC52B}"/>
    <hyperlink ref="AL358" r:id="rId106" display="https://profi.ru/remont/zamena-steklopaketa-v-derevyannikh-oknakh/price/" xr:uid="{CE313FD7-D983-4255-B572-D2D84850EC4D}"/>
    <hyperlink ref="AL394" r:id="rId107" location="0" display="https://newbau.ru/prajs-list/ - 0" xr:uid="{66014D2F-AD38-4DA8-AA80-325399280D2A}"/>
    <hyperlink ref="AL406" r:id="rId108" display="https://remont-aktiv.ru/demontazhnye-raboty" xr:uid="{412E20A8-535F-4F17-B867-FCFD96D57C92}"/>
    <hyperlink ref="AL409" r:id="rId109" display="https://profi.ru/remont/demontazh-derevyannyh-peregorodok/price/" xr:uid="{0B1CAF07-D8E1-4968-A697-04FE9DD761C1}"/>
    <hyperlink ref="AL412" r:id="rId110" location="0" display="https://newbau.ru/prajs-list/ - 0" xr:uid="{24456D11-035A-413B-A415-0F4B1D6B59C8}"/>
    <hyperlink ref="AL418" r:id="rId111" location="0" display="https://newbau.ru/prajs-list/ - 0" xr:uid="{C23CCEA3-7185-467A-98F8-E15BFED547E3}"/>
    <hyperlink ref="AL419" r:id="rId112" location="0" display="https://newbau.ru/prajs-list/ - 0" xr:uid="{B673E542-D42D-44A5-B1D2-8CEC3EF4BA7B}"/>
    <hyperlink ref="AL422" r:id="rId113" display="https://profi.ru/remont/oboi/pokleika-oboev/pokleika-oboev-pod-pokrasku/price/?srsltid=AfmBOopTcRDpVw3p16f3N01yi0NRRFXsqSxVouo8F14YWXF9brXJ1-do" xr:uid="{9D2A44D1-3F42-4DB6-9A40-C363979384D3}"/>
    <hyperlink ref="AL432" r:id="rId114" display="https://profi.ru/remont/oboi/pokleika-oboev/pokleika-oboev-pod-pokrasku/price/?srsltid=AfmBOopTcRDpVw3p16f3N01yi0NRRFXsqSxVouo8F14YWXF9brXJ1-do" xr:uid="{95264E25-580B-40DD-9542-33357CE49609}"/>
    <hyperlink ref="AL435" r:id="rId115" display="https://profi.ru/remont/oboi/pokleika-oboev/pokleika-oboev-pod-pokrasku/price/?srsltid=AfmBOopTcRDpVw3p16f3N01yi0NRRFXsqSxVouo8F14YWXF9brXJ1-do" xr:uid="{6931F89B-75DC-4B35-8EE6-1C86A05522FB}"/>
    <hyperlink ref="AL487" r:id="rId116" display="https://redfiks.com/landing/msk/plumber" xr:uid="{ED252DFD-8937-488C-8BD5-0B3C6DCCE048}"/>
    <hyperlink ref="AL490" r:id="rId117" display="https://profi.ru/remont/soglasovanie-zameny-radiatorov-otopleniya/price/?srsltid=AfmBOorRc60udPpGWAJ4gROBJ2L9FXWpE-vcotL_hWRCrPkSy0_0AHif" xr:uid="{3293CBB8-208C-47DD-BA0A-DA3E2D6EECE7}"/>
    <hyperlink ref="AL493" r:id="rId118" display="https://eventus24.ru/montazh-otopleniya" xr:uid="{5F050648-B453-4737-926D-D92CCDEFA58F}"/>
    <hyperlink ref="AL508" r:id="rId119" display="https://eventus24.ru/montazh-otopleniya" xr:uid="{AEE3B344-B1BA-4DE4-AADC-50CA1520CBEA}"/>
    <hyperlink ref="AL509" r:id="rId120" display="https://eventus24.ru/montazh-otopleniya" xr:uid="{A2A36C98-529B-4651-B151-F6FFC38C7CD0}"/>
    <hyperlink ref="AL518" r:id="rId121" display="https://tendermedia.ru/lot/show/59934052" xr:uid="{0F46C140-B3A3-4279-9931-97DCF52245D7}"/>
    <hyperlink ref="AL522" r:id="rId122" display="https://stolinjkh.by/uslugi-i-tarify/tarify/platnye-uslugi/tarify-na-platnye-uslugi-po-zakazam-naseleniya-stroitelnye-santehnicheskie-vodoprovodno-kanalizaczionnye-elektromontazhnye/" xr:uid="{CD83B58D-C4B8-4B7F-9B76-8BCE079D38E1}"/>
    <hyperlink ref="AL525" r:id="rId123" display="https://tendermedia.ru/lot/show/59934052" xr:uid="{59C6C952-2533-4792-9769-92B7C3287109}"/>
    <hyperlink ref="AL527" r:id="rId124" display="https://stolinjkh.by/uslugi-i-tarify/tarify/platnye-uslugi/tarify-na-platnye-uslugi-po-zakazam-naseleniya-stroitelnye-santehnicheskie-vodoprovodno-kanalizaczionnye-elektromontazhnye/" xr:uid="{2E97CA6B-AF2A-4BDD-99A5-4B6DE5A3B746}"/>
    <hyperlink ref="AL533" r:id="rId125" display="https://tendermedia.ru/lot/show/59934052" xr:uid="{E9A5EFFA-EBEC-429B-9EB8-E1BF8629D318}"/>
  </hyperlinks>
  <pageMargins left="0.70866141732283472" right="0.31496062992125984" top="0.35433070866141736" bottom="0.35433070866141736" header="0" footer="0"/>
  <pageSetup paperSize="9" scale="47" fitToHeight="62" orientation="landscape" r:id="rId12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30428-AB3B-42D9-A210-08E938B75FDC}">
  <dimension ref="A1"/>
  <sheetViews>
    <sheetView workbookViewId="0">
      <selection activeCell="D25" sqref="D25"/>
    </sheetView>
  </sheetViews>
  <sheetFormatPr defaultRowHeight="14.4" x14ac:dyDescent="0.3"/>
  <cols>
    <col min="1" max="1" width="60.33203125" customWidth="1"/>
  </cols>
  <sheetData>
    <row r="1" spans="1:1" ht="89.4" customHeight="1" x14ac:dyDescent="0.3">
      <c r="A1" s="89" t="s">
        <v>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Итоговые расценки ЦАО 2026</vt:lpstr>
      <vt:lpstr>ШАБЛОН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2026-06-18T13:04:55Z</cp:lastPrinted>
  <dcterms:created xsi:type="dcterms:W3CDTF">2025-04-10T10:11:00Z</dcterms:created>
  <dcterms:modified xsi:type="dcterms:W3CDTF">2026-07-15T12:14:09Z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5EC6622676FA42FC8CFCD6C4A5C7BBFA_12</vt:lpwstr>
  </property>
  <property fmtid="{D5CDD505-2E9C-101B-9397-08002B2CF9AE}" pid="3" name="KSOProductBuildVer">
    <vt:lpwstr>1049-12.2.0.23155</vt:lpwstr>
  </property>
</Properties>
</file>